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EstaPastaDeTrabalho" defaultThemeVersion="124226"/>
  <mc:AlternateContent xmlns:mc="http://schemas.openxmlformats.org/markup-compatibility/2006">
    <mc:Choice Requires="x15">
      <x15ac:absPath xmlns:x15ac="http://schemas.microsoft.com/office/spreadsheetml/2010/11/ac" url="C:\Users\Pablo\Google Drive\FCB\Competições\2021\Estadual Joaçaba\"/>
    </mc:Choice>
  </mc:AlternateContent>
  <xr:revisionPtr revIDLastSave="0" documentId="13_ncr:1_{6F4D52D1-30CC-46FB-BD9E-623B78D7A879}" xr6:coauthVersionLast="47" xr6:coauthVersionMax="47" xr10:uidLastSave="{00000000-0000-0000-0000-000000000000}"/>
  <bookViews>
    <workbookView xWindow="-120" yWindow="-120" windowWidth="20730" windowHeight="11160" xr2:uid="{00000000-000D-0000-FFFF-FFFF00000000}"/>
  </bookViews>
  <sheets>
    <sheet name="Geral" sheetId="3" r:id="rId1"/>
    <sheet name="Atletas" sheetId="8" r:id="rId2"/>
    <sheet name="Inscrições" sheetId="6" r:id="rId3"/>
  </sheets>
  <definedNames>
    <definedName name="_xlnm._FilterDatabase" localSheetId="2" hidden="1">Inscrições!$A$1:$N$1</definedName>
    <definedName name="_xlnm.Print_Area" localSheetId="2">Inscrições!$A$1:$N$4</definedName>
    <definedName name="DF">Geral!$B$46:$B$56</definedName>
    <definedName name="DM">Geral!$B$35:$B$45</definedName>
    <definedName name="DX">Geral!$B$57:$B$67</definedName>
    <definedName name="SF">Geral!$B$24:$B$34</definedName>
    <definedName name="SM">Geral!$B$13:$B$23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6" l="1"/>
  <c r="K3" i="6"/>
  <c r="U3" i="6" s="1"/>
  <c r="M3" i="6"/>
  <c r="N3" i="6"/>
  <c r="P3" i="6"/>
  <c r="Q3" i="6"/>
  <c r="R3" i="6"/>
  <c r="I4" i="6"/>
  <c r="K4" i="6"/>
  <c r="U4" i="6" s="1"/>
  <c r="M4" i="6"/>
  <c r="N4" i="6"/>
  <c r="P4" i="6"/>
  <c r="Q4" i="6"/>
  <c r="R4" i="6"/>
  <c r="J5" i="6" l="1"/>
  <c r="J8" i="6"/>
  <c r="J11" i="6"/>
  <c r="J14" i="6"/>
  <c r="J17" i="6"/>
  <c r="J20" i="6"/>
  <c r="J23" i="6"/>
  <c r="J26" i="6"/>
  <c r="J29" i="6"/>
  <c r="J32" i="6"/>
  <c r="J35" i="6"/>
  <c r="J38" i="6"/>
  <c r="J41" i="6"/>
  <c r="J44" i="6"/>
  <c r="J47" i="6"/>
  <c r="J50" i="6"/>
  <c r="J53" i="6"/>
  <c r="J56" i="6"/>
  <c r="J59" i="6"/>
  <c r="J62" i="6"/>
  <c r="J65" i="6"/>
  <c r="J68" i="6"/>
  <c r="J71" i="6"/>
  <c r="J74" i="6"/>
  <c r="J77" i="6"/>
  <c r="J80" i="6"/>
  <c r="J83" i="6"/>
  <c r="J86" i="6"/>
  <c r="J89" i="6"/>
  <c r="J92" i="6"/>
  <c r="K92" i="6" s="1"/>
  <c r="J95" i="6"/>
  <c r="K95" i="6" s="1"/>
  <c r="J98" i="6"/>
  <c r="J101" i="6"/>
  <c r="J104" i="6"/>
  <c r="J107" i="6"/>
  <c r="J110" i="6"/>
  <c r="J113" i="6"/>
  <c r="J116" i="6"/>
  <c r="K116" i="6" s="1"/>
  <c r="J119" i="6"/>
  <c r="K119" i="6" s="1"/>
  <c r="J122" i="6"/>
  <c r="K122" i="6" s="1"/>
  <c r="J125" i="6"/>
  <c r="J128" i="6"/>
  <c r="J131" i="6"/>
  <c r="J134" i="6"/>
  <c r="J137" i="6"/>
  <c r="J140" i="6"/>
  <c r="K140" i="6" s="1"/>
  <c r="J143" i="6"/>
  <c r="K143" i="6" s="1"/>
  <c r="J146" i="6"/>
  <c r="K146" i="6" s="1"/>
  <c r="J149" i="6"/>
  <c r="J152" i="6"/>
  <c r="J155" i="6"/>
  <c r="J158" i="6"/>
  <c r="J161" i="6"/>
  <c r="J164" i="6"/>
  <c r="K164" i="6" s="1"/>
  <c r="J167" i="6"/>
  <c r="K167" i="6" s="1"/>
  <c r="J170" i="6"/>
  <c r="K170" i="6" s="1"/>
  <c r="J173" i="6"/>
  <c r="J176" i="6"/>
  <c r="J179" i="6"/>
  <c r="J182" i="6"/>
  <c r="J185" i="6"/>
  <c r="J188" i="6"/>
  <c r="K188" i="6" s="1"/>
  <c r="J191" i="6"/>
  <c r="K191" i="6" s="1"/>
  <c r="J194" i="6"/>
  <c r="K194" i="6" s="1"/>
  <c r="J197" i="6"/>
  <c r="J200" i="6"/>
  <c r="J203" i="6"/>
  <c r="J206" i="6"/>
  <c r="J209" i="6"/>
  <c r="J212" i="6"/>
  <c r="K212" i="6" s="1"/>
  <c r="J215" i="6"/>
  <c r="K215" i="6" s="1"/>
  <c r="J218" i="6"/>
  <c r="K218" i="6" s="1"/>
  <c r="J221" i="6"/>
  <c r="J224" i="6"/>
  <c r="J227" i="6"/>
  <c r="J230" i="6"/>
  <c r="J233" i="6"/>
  <c r="J236" i="6"/>
  <c r="K236" i="6" s="1"/>
  <c r="J239" i="6"/>
  <c r="K239" i="6" s="1"/>
  <c r="J242" i="6"/>
  <c r="K242" i="6" s="1"/>
  <c r="J245" i="6"/>
  <c r="J248" i="6"/>
  <c r="J251" i="6"/>
  <c r="J254" i="6"/>
  <c r="J257" i="6"/>
  <c r="J260" i="6"/>
  <c r="K260" i="6" s="1"/>
  <c r="J263" i="6"/>
  <c r="K263" i="6" s="1"/>
  <c r="J266" i="6"/>
  <c r="K266" i="6" s="1"/>
  <c r="J269" i="6"/>
  <c r="J272" i="6"/>
  <c r="J275" i="6"/>
  <c r="J278" i="6"/>
  <c r="J281" i="6"/>
  <c r="J284" i="6"/>
  <c r="K284" i="6" s="1"/>
  <c r="J287" i="6"/>
  <c r="K287" i="6" s="1"/>
  <c r="J290" i="6"/>
  <c r="K290" i="6" s="1"/>
  <c r="J293" i="6"/>
  <c r="J296" i="6"/>
  <c r="J299" i="6"/>
  <c r="J2" i="6"/>
  <c r="K33" i="6"/>
  <c r="K34" i="6"/>
  <c r="K36" i="6"/>
  <c r="K37" i="6"/>
  <c r="K39" i="6"/>
  <c r="K40" i="6"/>
  <c r="K42" i="6"/>
  <c r="K43" i="6"/>
  <c r="K45" i="6"/>
  <c r="K46" i="6"/>
  <c r="K48" i="6"/>
  <c r="K49" i="6"/>
  <c r="K51" i="6"/>
  <c r="K52" i="6"/>
  <c r="K54" i="6"/>
  <c r="K55" i="6"/>
  <c r="K57" i="6"/>
  <c r="K58" i="6"/>
  <c r="K60" i="6"/>
  <c r="K61" i="6"/>
  <c r="K63" i="6"/>
  <c r="K64" i="6"/>
  <c r="K66" i="6"/>
  <c r="K67" i="6"/>
  <c r="K69" i="6"/>
  <c r="K70" i="6"/>
  <c r="K72" i="6"/>
  <c r="K73" i="6"/>
  <c r="K75" i="6"/>
  <c r="K76" i="6"/>
  <c r="K78" i="6"/>
  <c r="K79" i="6"/>
  <c r="K80" i="6"/>
  <c r="K84" i="6"/>
  <c r="K85" i="6"/>
  <c r="K87" i="6"/>
  <c r="K88" i="6"/>
  <c r="K89" i="6"/>
  <c r="K90" i="6"/>
  <c r="K91" i="6"/>
  <c r="K93" i="6"/>
  <c r="K94" i="6"/>
  <c r="K96" i="6"/>
  <c r="K97" i="6"/>
  <c r="K99" i="6"/>
  <c r="K100" i="6"/>
  <c r="K101" i="6"/>
  <c r="K102" i="6"/>
  <c r="K103" i="6"/>
  <c r="K104" i="6"/>
  <c r="K105" i="6"/>
  <c r="K106" i="6"/>
  <c r="K107" i="6"/>
  <c r="K108" i="6"/>
  <c r="K109" i="6"/>
  <c r="K110" i="6"/>
  <c r="K111" i="6"/>
  <c r="K112" i="6"/>
  <c r="K113" i="6"/>
  <c r="K114" i="6"/>
  <c r="K115" i="6"/>
  <c r="K117" i="6"/>
  <c r="K118" i="6"/>
  <c r="K120" i="6"/>
  <c r="K121" i="6"/>
  <c r="K123" i="6"/>
  <c r="K124" i="6"/>
  <c r="K125" i="6"/>
  <c r="K126" i="6"/>
  <c r="K127" i="6"/>
  <c r="K128" i="6"/>
  <c r="K129" i="6"/>
  <c r="K130" i="6"/>
  <c r="K131" i="6"/>
  <c r="K132" i="6"/>
  <c r="K133" i="6"/>
  <c r="K134" i="6"/>
  <c r="K135" i="6"/>
  <c r="K136" i="6"/>
  <c r="K137" i="6"/>
  <c r="K138" i="6"/>
  <c r="K139" i="6"/>
  <c r="K141" i="6"/>
  <c r="K142" i="6"/>
  <c r="K144" i="6"/>
  <c r="K145" i="6"/>
  <c r="K147" i="6"/>
  <c r="K148" i="6"/>
  <c r="K149" i="6"/>
  <c r="K150" i="6"/>
  <c r="K151" i="6"/>
  <c r="K152" i="6"/>
  <c r="K153" i="6"/>
  <c r="K154" i="6"/>
  <c r="K155" i="6"/>
  <c r="K156" i="6"/>
  <c r="K157" i="6"/>
  <c r="K158" i="6"/>
  <c r="K159" i="6"/>
  <c r="K160" i="6"/>
  <c r="K161" i="6"/>
  <c r="K162" i="6"/>
  <c r="K163" i="6"/>
  <c r="K165" i="6"/>
  <c r="K166" i="6"/>
  <c r="K168" i="6"/>
  <c r="K169" i="6"/>
  <c r="K171" i="6"/>
  <c r="K172" i="6"/>
  <c r="K173" i="6"/>
  <c r="K174" i="6"/>
  <c r="K175" i="6"/>
  <c r="K176" i="6"/>
  <c r="K177" i="6"/>
  <c r="K178" i="6"/>
  <c r="K179" i="6"/>
  <c r="K180" i="6"/>
  <c r="K181" i="6"/>
  <c r="K182" i="6"/>
  <c r="K183" i="6"/>
  <c r="K184" i="6"/>
  <c r="K185" i="6"/>
  <c r="K186" i="6"/>
  <c r="K187" i="6"/>
  <c r="K189" i="6"/>
  <c r="K190" i="6"/>
  <c r="K192" i="6"/>
  <c r="K193" i="6"/>
  <c r="K195" i="6"/>
  <c r="K196" i="6"/>
  <c r="K197" i="6"/>
  <c r="K198" i="6"/>
  <c r="K199" i="6"/>
  <c r="K200" i="6"/>
  <c r="K201" i="6"/>
  <c r="K202" i="6"/>
  <c r="K203" i="6"/>
  <c r="K204" i="6"/>
  <c r="K205" i="6"/>
  <c r="K206" i="6"/>
  <c r="K207" i="6"/>
  <c r="K208" i="6"/>
  <c r="K209" i="6"/>
  <c r="K210" i="6"/>
  <c r="K211" i="6"/>
  <c r="K213" i="6"/>
  <c r="K214" i="6"/>
  <c r="K216" i="6"/>
  <c r="K217" i="6"/>
  <c r="K219" i="6"/>
  <c r="K220" i="6"/>
  <c r="K221" i="6"/>
  <c r="K222" i="6"/>
  <c r="K223" i="6"/>
  <c r="K224" i="6"/>
  <c r="K225" i="6"/>
  <c r="K226" i="6"/>
  <c r="K227" i="6"/>
  <c r="K228" i="6"/>
  <c r="K229" i="6"/>
  <c r="K230" i="6"/>
  <c r="K231" i="6"/>
  <c r="K232" i="6"/>
  <c r="K233" i="6"/>
  <c r="K234" i="6"/>
  <c r="K235" i="6"/>
  <c r="K237" i="6"/>
  <c r="K238" i="6"/>
  <c r="K240" i="6"/>
  <c r="K241" i="6"/>
  <c r="K243" i="6"/>
  <c r="K244" i="6"/>
  <c r="K245" i="6"/>
  <c r="K246" i="6"/>
  <c r="K247" i="6"/>
  <c r="K248" i="6"/>
  <c r="K249" i="6"/>
  <c r="K250" i="6"/>
  <c r="K251" i="6"/>
  <c r="K252" i="6"/>
  <c r="K253" i="6"/>
  <c r="K254" i="6"/>
  <c r="K255" i="6"/>
  <c r="K256" i="6"/>
  <c r="K257" i="6"/>
  <c r="K258" i="6"/>
  <c r="K259" i="6"/>
  <c r="K261" i="6"/>
  <c r="K262" i="6"/>
  <c r="K264" i="6"/>
  <c r="K265" i="6"/>
  <c r="K267" i="6"/>
  <c r="K268" i="6"/>
  <c r="K269" i="6"/>
  <c r="K270" i="6"/>
  <c r="K271" i="6"/>
  <c r="K272" i="6"/>
  <c r="K273" i="6"/>
  <c r="K274" i="6"/>
  <c r="K275" i="6"/>
  <c r="K276" i="6"/>
  <c r="K277" i="6"/>
  <c r="K278" i="6"/>
  <c r="K279" i="6"/>
  <c r="K280" i="6"/>
  <c r="K281" i="6"/>
  <c r="K282" i="6"/>
  <c r="K283" i="6"/>
  <c r="K285" i="6"/>
  <c r="K286" i="6"/>
  <c r="K288" i="6"/>
  <c r="K289" i="6"/>
  <c r="K291" i="6"/>
  <c r="K292" i="6"/>
  <c r="K293" i="6"/>
  <c r="K294" i="6"/>
  <c r="K295" i="6"/>
  <c r="K296" i="6"/>
  <c r="K297" i="6"/>
  <c r="K298" i="6"/>
  <c r="K299" i="6"/>
  <c r="K300" i="6"/>
  <c r="K301" i="6"/>
  <c r="K31" i="6"/>
  <c r="K30" i="6"/>
  <c r="K28" i="6"/>
  <c r="K27" i="6"/>
  <c r="K25" i="6"/>
  <c r="K24" i="6"/>
  <c r="K22" i="6"/>
  <c r="K21" i="6"/>
  <c r="K19" i="6"/>
  <c r="K18" i="6"/>
  <c r="K16" i="6"/>
  <c r="K15" i="6"/>
  <c r="K13" i="6"/>
  <c r="K12" i="6"/>
  <c r="K9" i="6"/>
  <c r="K7" i="6"/>
  <c r="M115" i="6" l="1"/>
  <c r="M114" i="6"/>
  <c r="M64" i="6"/>
  <c r="M63" i="6"/>
  <c r="M61" i="6"/>
  <c r="M60" i="6"/>
  <c r="M46" i="6"/>
  <c r="M45" i="6"/>
  <c r="M43" i="6"/>
  <c r="M42" i="6"/>
  <c r="M58" i="6"/>
  <c r="M57" i="6"/>
  <c r="M52" i="6"/>
  <c r="M51" i="6"/>
  <c r="M49" i="6"/>
  <c r="M48" i="6"/>
  <c r="M103" i="6"/>
  <c r="M102" i="6"/>
  <c r="M97" i="6"/>
  <c r="M96" i="6"/>
  <c r="M93" i="6"/>
  <c r="M94" i="6"/>
  <c r="I121" i="6" l="1"/>
  <c r="I124" i="6"/>
  <c r="I125"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103" i="6"/>
  <c r="I100" i="6"/>
  <c r="I97" i="6"/>
  <c r="I91" i="6"/>
  <c r="I76" i="6"/>
  <c r="I70" i="6"/>
  <c r="I34" i="6"/>
  <c r="I31" i="6"/>
  <c r="I28" i="6"/>
  <c r="I22" i="6"/>
  <c r="I19" i="6"/>
  <c r="I12" i="6"/>
  <c r="M300" i="6" l="1"/>
  <c r="M297" i="6"/>
  <c r="M294" i="6"/>
  <c r="M291" i="6"/>
  <c r="M288" i="6"/>
  <c r="M285" i="6"/>
  <c r="M282" i="6"/>
  <c r="M279" i="6"/>
  <c r="M276" i="6"/>
  <c r="M273" i="6"/>
  <c r="M270" i="6"/>
  <c r="M267" i="6"/>
  <c r="M264" i="6"/>
  <c r="M261" i="6"/>
  <c r="M258" i="6"/>
  <c r="M255" i="6"/>
  <c r="M252" i="6"/>
  <c r="M249" i="6"/>
  <c r="M246" i="6"/>
  <c r="M243" i="6"/>
  <c r="M240" i="6"/>
  <c r="M237" i="6"/>
  <c r="M234" i="6"/>
  <c r="M231" i="6"/>
  <c r="M228" i="6"/>
  <c r="M225" i="6"/>
  <c r="M222" i="6"/>
  <c r="M219" i="6"/>
  <c r="M216" i="6"/>
  <c r="M213" i="6"/>
  <c r="M210" i="6"/>
  <c r="M207" i="6"/>
  <c r="M204" i="6"/>
  <c r="M201" i="6"/>
  <c r="M198" i="6"/>
  <c r="M195" i="6"/>
  <c r="M192" i="6"/>
  <c r="M189" i="6"/>
  <c r="M186" i="6"/>
  <c r="M183" i="6"/>
  <c r="M180" i="6"/>
  <c r="M177" i="6"/>
  <c r="M174" i="6"/>
  <c r="M171" i="6"/>
  <c r="M168" i="6"/>
  <c r="M165" i="6"/>
  <c r="M162" i="6"/>
  <c r="M159" i="6"/>
  <c r="M156" i="6"/>
  <c r="M153" i="6"/>
  <c r="M150" i="6"/>
  <c r="M147" i="6"/>
  <c r="M144" i="6"/>
  <c r="M141" i="6"/>
  <c r="M138" i="6"/>
  <c r="M135" i="6"/>
  <c r="M132" i="6"/>
  <c r="M129" i="6"/>
  <c r="M126" i="6"/>
  <c r="M123" i="6"/>
  <c r="M120" i="6"/>
  <c r="M117" i="6"/>
  <c r="M111" i="6"/>
  <c r="M108" i="6"/>
  <c r="M105" i="6"/>
  <c r="M99" i="6"/>
  <c r="M90" i="6"/>
  <c r="M87" i="6"/>
  <c r="M84" i="6"/>
  <c r="M81" i="6"/>
  <c r="M78" i="6"/>
  <c r="M75" i="6"/>
  <c r="M72" i="6"/>
  <c r="M69" i="6"/>
  <c r="M66" i="6"/>
  <c r="M54" i="6"/>
  <c r="M39" i="6"/>
  <c r="M36" i="6"/>
  <c r="M33" i="6"/>
  <c r="M30" i="6"/>
  <c r="M27" i="6"/>
  <c r="M24" i="6"/>
  <c r="M21" i="6"/>
  <c r="M18" i="6"/>
  <c r="M15" i="6"/>
  <c r="M12" i="6"/>
  <c r="M9" i="6"/>
  <c r="M6" i="6"/>
  <c r="M301" i="6" l="1"/>
  <c r="M298" i="6"/>
  <c r="M295" i="6"/>
  <c r="M292" i="6"/>
  <c r="M289" i="6"/>
  <c r="M286" i="6"/>
  <c r="M283" i="6"/>
  <c r="M280" i="6"/>
  <c r="M277" i="6"/>
  <c r="M274" i="6"/>
  <c r="M271" i="6"/>
  <c r="M268" i="6"/>
  <c r="M265" i="6"/>
  <c r="M262" i="6"/>
  <c r="M259" i="6"/>
  <c r="M256" i="6"/>
  <c r="M253" i="6"/>
  <c r="M250" i="6"/>
  <c r="M247" i="6"/>
  <c r="M244" i="6"/>
  <c r="M241" i="6"/>
  <c r="M238" i="6"/>
  <c r="M235" i="6"/>
  <c r="M232" i="6"/>
  <c r="M229" i="6"/>
  <c r="M226" i="6"/>
  <c r="M223" i="6"/>
  <c r="M220" i="6"/>
  <c r="M217" i="6"/>
  <c r="M214" i="6"/>
  <c r="M211" i="6"/>
  <c r="M208" i="6"/>
  <c r="M205" i="6"/>
  <c r="M202" i="6"/>
  <c r="M199" i="6"/>
  <c r="M196" i="6"/>
  <c r="M193" i="6"/>
  <c r="M190" i="6"/>
  <c r="M187" i="6"/>
  <c r="M184" i="6"/>
  <c r="M181" i="6"/>
  <c r="M178" i="6"/>
  <c r="M175" i="6"/>
  <c r="M172" i="6"/>
  <c r="M169" i="6"/>
  <c r="M166" i="6"/>
  <c r="M163" i="6"/>
  <c r="M160" i="6"/>
  <c r="M157" i="6"/>
  <c r="M154" i="6"/>
  <c r="M151" i="6"/>
  <c r="M148" i="6"/>
  <c r="M145" i="6"/>
  <c r="M142" i="6"/>
  <c r="M139" i="6"/>
  <c r="M136" i="6"/>
  <c r="M133" i="6"/>
  <c r="M130" i="6"/>
  <c r="M127" i="6"/>
  <c r="M124" i="6"/>
  <c r="M121" i="6"/>
  <c r="M118" i="6"/>
  <c r="M112" i="6"/>
  <c r="M109" i="6"/>
  <c r="M106" i="6"/>
  <c r="M100" i="6"/>
  <c r="M91" i="6"/>
  <c r="M88" i="6"/>
  <c r="M85" i="6"/>
  <c r="M82" i="6"/>
  <c r="M79" i="6"/>
  <c r="M76" i="6"/>
  <c r="M73" i="6"/>
  <c r="M70" i="6"/>
  <c r="M67" i="6"/>
  <c r="M55" i="6"/>
  <c r="M40" i="6"/>
  <c r="M37" i="6"/>
  <c r="M34" i="6"/>
  <c r="M31" i="6"/>
  <c r="M28" i="6"/>
  <c r="M25" i="6"/>
  <c r="M22" i="6"/>
  <c r="M19" i="6"/>
  <c r="M16" i="6"/>
  <c r="M13" i="6"/>
  <c r="M10" i="6"/>
  <c r="M7" i="6"/>
  <c r="E5" i="6" l="1"/>
  <c r="K5" i="6" l="1"/>
  <c r="K6" i="6"/>
  <c r="I6" i="6"/>
  <c r="I7" i="6"/>
  <c r="I5" i="6"/>
  <c r="F2" i="6"/>
  <c r="T3" i="6" l="1"/>
  <c r="T4" i="6"/>
  <c r="C2" i="6"/>
  <c r="E2" i="6"/>
  <c r="G2" i="6"/>
  <c r="O4" i="6" l="1"/>
  <c r="O3" i="6"/>
  <c r="V4" i="6"/>
  <c r="V3" i="6"/>
  <c r="S3" i="6"/>
  <c r="S4" i="6"/>
  <c r="K2" i="6"/>
  <c r="I2" i="6"/>
  <c r="C5" i="6"/>
  <c r="V5" i="6" s="1"/>
  <c r="S5" i="6"/>
  <c r="F5" i="6"/>
  <c r="G5" i="6"/>
  <c r="O7" i="6" s="1"/>
  <c r="P5" i="6"/>
  <c r="Q5" i="6"/>
  <c r="N6" i="6"/>
  <c r="P6" i="6"/>
  <c r="Q6" i="6"/>
  <c r="R6" i="6"/>
  <c r="N7" i="6"/>
  <c r="P7" i="6"/>
  <c r="Q7" i="6"/>
  <c r="R7" i="6"/>
  <c r="C8" i="6"/>
  <c r="V8" i="6" s="1"/>
  <c r="E8" i="6"/>
  <c r="F8" i="6"/>
  <c r="T10" i="6" s="1"/>
  <c r="G8" i="6"/>
  <c r="O8" i="6" s="1"/>
  <c r="P8" i="6"/>
  <c r="Q8" i="6"/>
  <c r="N9" i="6"/>
  <c r="P9" i="6"/>
  <c r="Q9" i="6"/>
  <c r="R9" i="6"/>
  <c r="N10" i="6"/>
  <c r="P10" i="6"/>
  <c r="Q10" i="6"/>
  <c r="R10" i="6"/>
  <c r="C11" i="6"/>
  <c r="V11" i="6" s="1"/>
  <c r="E11" i="6"/>
  <c r="K11" i="6" s="1"/>
  <c r="F11" i="6"/>
  <c r="T13" i="6" s="1"/>
  <c r="G11" i="6"/>
  <c r="O13" i="6" s="1"/>
  <c r="P11" i="6"/>
  <c r="Q11" i="6"/>
  <c r="N12" i="6"/>
  <c r="P12" i="6"/>
  <c r="Q12" i="6"/>
  <c r="R12" i="6"/>
  <c r="N13" i="6"/>
  <c r="P13" i="6"/>
  <c r="Q13" i="6"/>
  <c r="R13" i="6"/>
  <c r="C14" i="6"/>
  <c r="V14" i="6" s="1"/>
  <c r="E14" i="6"/>
  <c r="K14" i="6" s="1"/>
  <c r="F14" i="6"/>
  <c r="G14" i="6"/>
  <c r="O14" i="6" s="1"/>
  <c r="P14" i="6"/>
  <c r="Q14" i="6"/>
  <c r="N15" i="6"/>
  <c r="P15" i="6"/>
  <c r="Q15" i="6"/>
  <c r="R15" i="6"/>
  <c r="N16" i="6"/>
  <c r="P16" i="6"/>
  <c r="Q16" i="6"/>
  <c r="R16" i="6"/>
  <c r="C17" i="6"/>
  <c r="V19" i="6" s="1"/>
  <c r="E17" i="6"/>
  <c r="K17" i="6" s="1"/>
  <c r="F17" i="6"/>
  <c r="T19" i="6" s="1"/>
  <c r="G17" i="6"/>
  <c r="O18" i="6" s="1"/>
  <c r="P17" i="6"/>
  <c r="Q17" i="6"/>
  <c r="N18" i="6"/>
  <c r="P18" i="6"/>
  <c r="Q18" i="6"/>
  <c r="R18" i="6"/>
  <c r="N19" i="6"/>
  <c r="P19" i="6"/>
  <c r="Q19" i="6"/>
  <c r="R19" i="6"/>
  <c r="C20" i="6"/>
  <c r="V20" i="6" s="1"/>
  <c r="E20" i="6"/>
  <c r="K20" i="6" s="1"/>
  <c r="F20" i="6"/>
  <c r="T22" i="6" s="1"/>
  <c r="G20" i="6"/>
  <c r="O20" i="6" s="1"/>
  <c r="P20" i="6"/>
  <c r="Q20" i="6"/>
  <c r="N21" i="6"/>
  <c r="P21" i="6"/>
  <c r="Q21" i="6"/>
  <c r="R21" i="6"/>
  <c r="N22" i="6"/>
  <c r="P22" i="6"/>
  <c r="Q22" i="6"/>
  <c r="R22" i="6"/>
  <c r="C23" i="6"/>
  <c r="V23" i="6" s="1"/>
  <c r="E23" i="6"/>
  <c r="K23" i="6" s="1"/>
  <c r="F23" i="6"/>
  <c r="T25" i="6" s="1"/>
  <c r="G23" i="6"/>
  <c r="O23" i="6" s="1"/>
  <c r="P23" i="6"/>
  <c r="Q23" i="6"/>
  <c r="N24" i="6"/>
  <c r="P24" i="6"/>
  <c r="Q24" i="6"/>
  <c r="R24" i="6"/>
  <c r="N25" i="6"/>
  <c r="P25" i="6"/>
  <c r="Q25" i="6"/>
  <c r="R25" i="6"/>
  <c r="C26" i="6"/>
  <c r="V28" i="6" s="1"/>
  <c r="E26" i="6"/>
  <c r="K26" i="6" s="1"/>
  <c r="F26" i="6"/>
  <c r="T26" i="6" s="1"/>
  <c r="G26" i="6"/>
  <c r="O27" i="6" s="1"/>
  <c r="P26" i="6"/>
  <c r="Q26" i="6"/>
  <c r="N27" i="6"/>
  <c r="P27" i="6"/>
  <c r="Q27" i="6"/>
  <c r="R27" i="6"/>
  <c r="N28" i="6"/>
  <c r="P28" i="6"/>
  <c r="Q28" i="6"/>
  <c r="R28" i="6"/>
  <c r="C29" i="6"/>
  <c r="V29" i="6" s="1"/>
  <c r="E29" i="6"/>
  <c r="K29" i="6" s="1"/>
  <c r="F29" i="6"/>
  <c r="T31" i="6" s="1"/>
  <c r="G29" i="6"/>
  <c r="O31" i="6" s="1"/>
  <c r="P29" i="6"/>
  <c r="Q29" i="6"/>
  <c r="N30" i="6"/>
  <c r="P30" i="6"/>
  <c r="Q30" i="6"/>
  <c r="R30" i="6"/>
  <c r="N31" i="6"/>
  <c r="P31" i="6"/>
  <c r="Q31" i="6"/>
  <c r="R31" i="6"/>
  <c r="C32" i="6"/>
  <c r="V33" i="6" s="1"/>
  <c r="E32" i="6"/>
  <c r="K32" i="6" s="1"/>
  <c r="F32" i="6"/>
  <c r="T34" i="6" s="1"/>
  <c r="G32" i="6"/>
  <c r="O32" i="6" s="1"/>
  <c r="P32" i="6"/>
  <c r="Q32" i="6"/>
  <c r="N33" i="6"/>
  <c r="P33" i="6"/>
  <c r="Q33" i="6"/>
  <c r="R33" i="6"/>
  <c r="N34" i="6"/>
  <c r="P34" i="6"/>
  <c r="Q34" i="6"/>
  <c r="R34" i="6"/>
  <c r="C35" i="6"/>
  <c r="V36" i="6" s="1"/>
  <c r="E35" i="6"/>
  <c r="K35" i="6" s="1"/>
  <c r="F35" i="6"/>
  <c r="T37" i="6" s="1"/>
  <c r="G35" i="6"/>
  <c r="O36" i="6" s="1"/>
  <c r="P35" i="6"/>
  <c r="Q35" i="6"/>
  <c r="N36" i="6"/>
  <c r="P36" i="6"/>
  <c r="Q36" i="6"/>
  <c r="R36" i="6"/>
  <c r="N37" i="6"/>
  <c r="P37" i="6"/>
  <c r="Q37" i="6"/>
  <c r="R37" i="6"/>
  <c r="C38" i="6"/>
  <c r="V40" i="6" s="1"/>
  <c r="E38" i="6"/>
  <c r="K38" i="6" s="1"/>
  <c r="F38" i="6"/>
  <c r="T38" i="6" s="1"/>
  <c r="G38" i="6"/>
  <c r="O39" i="6" s="1"/>
  <c r="P38" i="6"/>
  <c r="Q38" i="6"/>
  <c r="N39" i="6"/>
  <c r="P39" i="6"/>
  <c r="Q39" i="6"/>
  <c r="R39" i="6"/>
  <c r="N40" i="6"/>
  <c r="P40" i="6"/>
  <c r="Q40" i="6"/>
  <c r="R40" i="6"/>
  <c r="C41" i="6"/>
  <c r="V43" i="6" s="1"/>
  <c r="E41" i="6"/>
  <c r="K41" i="6" s="1"/>
  <c r="F41" i="6"/>
  <c r="T43" i="6" s="1"/>
  <c r="G41" i="6"/>
  <c r="O41" i="6" s="1"/>
  <c r="P41" i="6"/>
  <c r="Q41" i="6"/>
  <c r="N42" i="6"/>
  <c r="P42" i="6"/>
  <c r="Q42" i="6"/>
  <c r="R42" i="6"/>
  <c r="N43" i="6"/>
  <c r="P43" i="6"/>
  <c r="Q43" i="6"/>
  <c r="R43" i="6"/>
  <c r="C44" i="6"/>
  <c r="V44" i="6" s="1"/>
  <c r="E44" i="6"/>
  <c r="K44" i="6" s="1"/>
  <c r="F44" i="6"/>
  <c r="T46" i="6" s="1"/>
  <c r="G44" i="6"/>
  <c r="O44" i="6" s="1"/>
  <c r="P44" i="6"/>
  <c r="Q44" i="6"/>
  <c r="N45" i="6"/>
  <c r="P45" i="6"/>
  <c r="Q45" i="6"/>
  <c r="R45" i="6"/>
  <c r="N46" i="6"/>
  <c r="P46" i="6"/>
  <c r="Q46" i="6"/>
  <c r="R46" i="6"/>
  <c r="C47" i="6"/>
  <c r="V48" i="6" s="1"/>
  <c r="E47" i="6"/>
  <c r="K47" i="6" s="1"/>
  <c r="F47" i="6"/>
  <c r="T49" i="6" s="1"/>
  <c r="G47" i="6"/>
  <c r="O47" i="6" s="1"/>
  <c r="P47" i="6"/>
  <c r="Q47" i="6"/>
  <c r="N48" i="6"/>
  <c r="P48" i="6"/>
  <c r="Q48" i="6"/>
  <c r="R48" i="6"/>
  <c r="N49" i="6"/>
  <c r="P49" i="6"/>
  <c r="Q49" i="6"/>
  <c r="R49" i="6"/>
  <c r="C50" i="6"/>
  <c r="V50" i="6" s="1"/>
  <c r="E50" i="6"/>
  <c r="K50" i="6" s="1"/>
  <c r="F50" i="6"/>
  <c r="T50" i="6" s="1"/>
  <c r="G50" i="6"/>
  <c r="O52" i="6" s="1"/>
  <c r="P50" i="6"/>
  <c r="Q50" i="6"/>
  <c r="N51" i="6"/>
  <c r="P51" i="6"/>
  <c r="Q51" i="6"/>
  <c r="R51" i="6"/>
  <c r="N52" i="6"/>
  <c r="P52" i="6"/>
  <c r="Q52" i="6"/>
  <c r="R52" i="6"/>
  <c r="C53" i="6"/>
  <c r="V53" i="6" s="1"/>
  <c r="E53" i="6"/>
  <c r="K53" i="6" s="1"/>
  <c r="F53" i="6"/>
  <c r="T55" i="6" s="1"/>
  <c r="G53" i="6"/>
  <c r="O53" i="6" s="1"/>
  <c r="P53" i="6"/>
  <c r="Q53" i="6"/>
  <c r="N54" i="6"/>
  <c r="P54" i="6"/>
  <c r="Q54" i="6"/>
  <c r="R54" i="6"/>
  <c r="N55" i="6"/>
  <c r="P55" i="6"/>
  <c r="Q55" i="6"/>
  <c r="R55" i="6"/>
  <c r="C56" i="6"/>
  <c r="V57" i="6" s="1"/>
  <c r="E56" i="6"/>
  <c r="K56" i="6" s="1"/>
  <c r="F56" i="6"/>
  <c r="T58" i="6" s="1"/>
  <c r="G56" i="6"/>
  <c r="O56" i="6" s="1"/>
  <c r="P56" i="6"/>
  <c r="Q56" i="6"/>
  <c r="N57" i="6"/>
  <c r="P57" i="6"/>
  <c r="Q57" i="6"/>
  <c r="R57" i="6"/>
  <c r="N58" i="6"/>
  <c r="P58" i="6"/>
  <c r="Q58" i="6"/>
  <c r="R58" i="6"/>
  <c r="C59" i="6"/>
  <c r="V60" i="6" s="1"/>
  <c r="E59" i="6"/>
  <c r="K59" i="6" s="1"/>
  <c r="F59" i="6"/>
  <c r="T61" i="6" s="1"/>
  <c r="G59" i="6"/>
  <c r="O60" i="6" s="1"/>
  <c r="P59" i="6"/>
  <c r="Q59" i="6"/>
  <c r="N60" i="6"/>
  <c r="P60" i="6"/>
  <c r="Q60" i="6"/>
  <c r="R60" i="6"/>
  <c r="N61" i="6"/>
  <c r="P61" i="6"/>
  <c r="Q61" i="6"/>
  <c r="R61" i="6"/>
  <c r="C62" i="6"/>
  <c r="V62" i="6" s="1"/>
  <c r="E62" i="6"/>
  <c r="K62" i="6" s="1"/>
  <c r="F62" i="6"/>
  <c r="G62" i="6"/>
  <c r="O63" i="6" s="1"/>
  <c r="P62" i="6"/>
  <c r="Q62" i="6"/>
  <c r="N63" i="6"/>
  <c r="P63" i="6"/>
  <c r="Q63" i="6"/>
  <c r="R63" i="6"/>
  <c r="N64" i="6"/>
  <c r="P64" i="6"/>
  <c r="Q64" i="6"/>
  <c r="R64" i="6"/>
  <c r="C65" i="6"/>
  <c r="V66" i="6" s="1"/>
  <c r="E65" i="6"/>
  <c r="F65" i="6"/>
  <c r="T65" i="6" s="1"/>
  <c r="G65" i="6"/>
  <c r="O66" i="6" s="1"/>
  <c r="P65" i="6"/>
  <c r="Q65" i="6"/>
  <c r="N66" i="6"/>
  <c r="P66" i="6"/>
  <c r="Q66" i="6"/>
  <c r="R66" i="6"/>
  <c r="N67" i="6"/>
  <c r="P67" i="6"/>
  <c r="Q67" i="6"/>
  <c r="R67" i="6"/>
  <c r="C68" i="6"/>
  <c r="V68" i="6" s="1"/>
  <c r="E68" i="6"/>
  <c r="K68" i="6" s="1"/>
  <c r="F68" i="6"/>
  <c r="T70" i="6" s="1"/>
  <c r="G68" i="6"/>
  <c r="O68" i="6" s="1"/>
  <c r="P68" i="6"/>
  <c r="Q68" i="6"/>
  <c r="N69" i="6"/>
  <c r="P69" i="6"/>
  <c r="Q69" i="6"/>
  <c r="R69" i="6"/>
  <c r="N70" i="6"/>
  <c r="P70" i="6"/>
  <c r="Q70" i="6"/>
  <c r="R70" i="6"/>
  <c r="C71" i="6"/>
  <c r="V71" i="6" s="1"/>
  <c r="E71" i="6"/>
  <c r="K71" i="6" s="1"/>
  <c r="F71" i="6"/>
  <c r="T73" i="6" s="1"/>
  <c r="G71" i="6"/>
  <c r="O71" i="6" s="1"/>
  <c r="P71" i="6"/>
  <c r="Q71" i="6"/>
  <c r="N72" i="6"/>
  <c r="P72" i="6"/>
  <c r="Q72" i="6"/>
  <c r="R72" i="6"/>
  <c r="N73" i="6"/>
  <c r="P73" i="6"/>
  <c r="Q73" i="6"/>
  <c r="R73" i="6"/>
  <c r="C74" i="6"/>
  <c r="V75" i="6" s="1"/>
  <c r="E74" i="6"/>
  <c r="K74" i="6" s="1"/>
  <c r="F74" i="6"/>
  <c r="T74" i="6" s="1"/>
  <c r="G74" i="6"/>
  <c r="O74" i="6" s="1"/>
  <c r="P74" i="6"/>
  <c r="Q74" i="6"/>
  <c r="N75" i="6"/>
  <c r="P75" i="6"/>
  <c r="Q75" i="6"/>
  <c r="R75" i="6"/>
  <c r="N76" i="6"/>
  <c r="P76" i="6"/>
  <c r="Q76" i="6"/>
  <c r="R76" i="6"/>
  <c r="C77" i="6"/>
  <c r="V77" i="6" s="1"/>
  <c r="E77" i="6"/>
  <c r="F77" i="6"/>
  <c r="T79" i="6" s="1"/>
  <c r="G77" i="6"/>
  <c r="O77" i="6" s="1"/>
  <c r="P77" i="6"/>
  <c r="Q77" i="6"/>
  <c r="N78" i="6"/>
  <c r="P78" i="6"/>
  <c r="Q78" i="6"/>
  <c r="R78" i="6"/>
  <c r="N79" i="6"/>
  <c r="P79" i="6"/>
  <c r="Q79" i="6"/>
  <c r="R79" i="6"/>
  <c r="C80" i="6"/>
  <c r="V82" i="6" s="1"/>
  <c r="E80" i="6"/>
  <c r="F80" i="6"/>
  <c r="T82" i="6" s="1"/>
  <c r="G80" i="6"/>
  <c r="O80" i="6" s="1"/>
  <c r="P80" i="6"/>
  <c r="Q80" i="6"/>
  <c r="N81" i="6"/>
  <c r="P81" i="6"/>
  <c r="Q81" i="6"/>
  <c r="R81" i="6"/>
  <c r="N82" i="6"/>
  <c r="P82" i="6"/>
  <c r="Q82" i="6"/>
  <c r="R82" i="6"/>
  <c r="C83" i="6"/>
  <c r="V84" i="6" s="1"/>
  <c r="E83" i="6"/>
  <c r="K83" i="6" s="1"/>
  <c r="F83" i="6"/>
  <c r="T85" i="6" s="1"/>
  <c r="G83" i="6"/>
  <c r="O85" i="6" s="1"/>
  <c r="P83" i="6"/>
  <c r="Q83" i="6"/>
  <c r="N84" i="6"/>
  <c r="P84" i="6"/>
  <c r="Q84" i="6"/>
  <c r="R84" i="6"/>
  <c r="N85" i="6"/>
  <c r="P85" i="6"/>
  <c r="Q85" i="6"/>
  <c r="R85" i="6"/>
  <c r="C86" i="6"/>
  <c r="V86" i="6" s="1"/>
  <c r="E86" i="6"/>
  <c r="K86" i="6" s="1"/>
  <c r="F86" i="6"/>
  <c r="T86" i="6" s="1"/>
  <c r="G86" i="6"/>
  <c r="O87" i="6" s="1"/>
  <c r="P86" i="6"/>
  <c r="Q86" i="6"/>
  <c r="N87" i="6"/>
  <c r="P87" i="6"/>
  <c r="Q87" i="6"/>
  <c r="R87" i="6"/>
  <c r="N88" i="6"/>
  <c r="P88" i="6"/>
  <c r="Q88" i="6"/>
  <c r="R88" i="6"/>
  <c r="C89" i="6"/>
  <c r="V89" i="6" s="1"/>
  <c r="E89" i="6"/>
  <c r="F89" i="6"/>
  <c r="T89" i="6" s="1"/>
  <c r="G89" i="6"/>
  <c r="P89" i="6"/>
  <c r="Q89" i="6"/>
  <c r="N90" i="6"/>
  <c r="P90" i="6"/>
  <c r="Q90" i="6"/>
  <c r="R90" i="6"/>
  <c r="N91" i="6"/>
  <c r="P91" i="6"/>
  <c r="Q91" i="6"/>
  <c r="R91" i="6"/>
  <c r="C92" i="6"/>
  <c r="V94" i="6" s="1"/>
  <c r="E92" i="6"/>
  <c r="F92" i="6"/>
  <c r="T92" i="6" s="1"/>
  <c r="G92" i="6"/>
  <c r="P92" i="6"/>
  <c r="Q92" i="6"/>
  <c r="N93" i="6"/>
  <c r="P93" i="6"/>
  <c r="Q93" i="6"/>
  <c r="R93" i="6"/>
  <c r="N94" i="6"/>
  <c r="P94" i="6"/>
  <c r="Q94" i="6"/>
  <c r="R94" i="6"/>
  <c r="C95" i="6"/>
  <c r="V95" i="6" s="1"/>
  <c r="E95" i="6"/>
  <c r="F95" i="6"/>
  <c r="T95" i="6" s="1"/>
  <c r="G95" i="6"/>
  <c r="P95" i="6"/>
  <c r="Q95" i="6"/>
  <c r="N96" i="6"/>
  <c r="P96" i="6"/>
  <c r="Q96" i="6"/>
  <c r="R96" i="6"/>
  <c r="N97" i="6"/>
  <c r="P97" i="6"/>
  <c r="Q97" i="6"/>
  <c r="R97" i="6"/>
  <c r="C98" i="6"/>
  <c r="V98" i="6" s="1"/>
  <c r="E98" i="6"/>
  <c r="K98" i="6" s="1"/>
  <c r="F98" i="6"/>
  <c r="T98" i="6" s="1"/>
  <c r="G98" i="6"/>
  <c r="P98" i="6"/>
  <c r="Q98" i="6"/>
  <c r="N99" i="6"/>
  <c r="P99" i="6"/>
  <c r="Q99" i="6"/>
  <c r="R99" i="6"/>
  <c r="N100" i="6"/>
  <c r="P100" i="6"/>
  <c r="Q100" i="6"/>
  <c r="R100" i="6"/>
  <c r="C101" i="6"/>
  <c r="V101" i="6" s="1"/>
  <c r="E101" i="6"/>
  <c r="F101" i="6"/>
  <c r="T101" i="6" s="1"/>
  <c r="G101" i="6"/>
  <c r="P101" i="6"/>
  <c r="Q101" i="6"/>
  <c r="N102" i="6"/>
  <c r="P102" i="6"/>
  <c r="Q102" i="6"/>
  <c r="R102" i="6"/>
  <c r="N103" i="6"/>
  <c r="P103" i="6"/>
  <c r="Q103" i="6"/>
  <c r="R103" i="6"/>
  <c r="C104" i="6"/>
  <c r="V104" i="6" s="1"/>
  <c r="E104" i="6"/>
  <c r="F104" i="6"/>
  <c r="T104" i="6" s="1"/>
  <c r="G104" i="6"/>
  <c r="P104" i="6"/>
  <c r="Q104" i="6"/>
  <c r="N105" i="6"/>
  <c r="P105" i="6"/>
  <c r="Q105" i="6"/>
  <c r="R105" i="6"/>
  <c r="N106" i="6"/>
  <c r="P106" i="6"/>
  <c r="Q106" i="6"/>
  <c r="R106" i="6"/>
  <c r="C107" i="6"/>
  <c r="V109" i="6" s="1"/>
  <c r="E107" i="6"/>
  <c r="F107" i="6"/>
  <c r="T107" i="6" s="1"/>
  <c r="G107" i="6"/>
  <c r="P107" i="6"/>
  <c r="Q107" i="6"/>
  <c r="N108" i="6"/>
  <c r="P108" i="6"/>
  <c r="Q108" i="6"/>
  <c r="R108" i="6"/>
  <c r="N109" i="6"/>
  <c r="P109" i="6"/>
  <c r="Q109" i="6"/>
  <c r="R109" i="6"/>
  <c r="C110" i="6"/>
  <c r="V111" i="6" s="1"/>
  <c r="E110" i="6"/>
  <c r="I112" i="6" s="1"/>
  <c r="F110" i="6"/>
  <c r="T110" i="6" s="1"/>
  <c r="G110" i="6"/>
  <c r="P110" i="6"/>
  <c r="Q110" i="6"/>
  <c r="N111" i="6"/>
  <c r="P111" i="6"/>
  <c r="Q111" i="6"/>
  <c r="R111" i="6"/>
  <c r="N112" i="6"/>
  <c r="P112" i="6"/>
  <c r="Q112" i="6"/>
  <c r="R112" i="6"/>
  <c r="C113" i="6"/>
  <c r="V113" i="6" s="1"/>
  <c r="E113" i="6"/>
  <c r="F113" i="6"/>
  <c r="T113" i="6" s="1"/>
  <c r="G113" i="6"/>
  <c r="P113" i="6"/>
  <c r="Q113" i="6"/>
  <c r="N114" i="6"/>
  <c r="P114" i="6"/>
  <c r="Q114" i="6"/>
  <c r="R114" i="6"/>
  <c r="N115" i="6"/>
  <c r="P115" i="6"/>
  <c r="Q115" i="6"/>
  <c r="R115" i="6"/>
  <c r="C116" i="6"/>
  <c r="V116" i="6" s="1"/>
  <c r="E116" i="6"/>
  <c r="F116" i="6"/>
  <c r="T116" i="6" s="1"/>
  <c r="G116" i="6"/>
  <c r="P116" i="6"/>
  <c r="Q116" i="6"/>
  <c r="N117" i="6"/>
  <c r="P117" i="6"/>
  <c r="Q117" i="6"/>
  <c r="R117" i="6"/>
  <c r="N118" i="6"/>
  <c r="P118" i="6"/>
  <c r="Q118" i="6"/>
  <c r="R118" i="6"/>
  <c r="C119" i="6"/>
  <c r="V119" i="6" s="1"/>
  <c r="E119" i="6"/>
  <c r="F119" i="6"/>
  <c r="T119" i="6" s="1"/>
  <c r="G119" i="6"/>
  <c r="P119" i="6"/>
  <c r="Q119" i="6"/>
  <c r="N120" i="6"/>
  <c r="P120" i="6"/>
  <c r="Q120" i="6"/>
  <c r="R120" i="6"/>
  <c r="N121" i="6"/>
  <c r="P121" i="6"/>
  <c r="Q121" i="6"/>
  <c r="R121" i="6"/>
  <c r="C122" i="6"/>
  <c r="V122" i="6" s="1"/>
  <c r="E122" i="6"/>
  <c r="I122" i="6" s="1"/>
  <c r="F122" i="6"/>
  <c r="T122" i="6" s="1"/>
  <c r="G122" i="6"/>
  <c r="P122" i="6"/>
  <c r="Q122" i="6"/>
  <c r="N123" i="6"/>
  <c r="P123" i="6"/>
  <c r="Q123" i="6"/>
  <c r="R123" i="6"/>
  <c r="N124" i="6"/>
  <c r="P124" i="6"/>
  <c r="Q124" i="6"/>
  <c r="R124" i="6"/>
  <c r="C125" i="6"/>
  <c r="V125" i="6" s="1"/>
  <c r="E125" i="6"/>
  <c r="I127" i="6" s="1"/>
  <c r="F125" i="6"/>
  <c r="T125" i="6" s="1"/>
  <c r="G125" i="6"/>
  <c r="P125" i="6"/>
  <c r="Q125" i="6"/>
  <c r="N126" i="6"/>
  <c r="P126" i="6"/>
  <c r="Q126" i="6"/>
  <c r="R126" i="6"/>
  <c r="N127" i="6"/>
  <c r="P127" i="6"/>
  <c r="Q127" i="6"/>
  <c r="R127" i="6"/>
  <c r="C128" i="6"/>
  <c r="V128" i="6" s="1"/>
  <c r="E128" i="6"/>
  <c r="F128" i="6"/>
  <c r="T128" i="6" s="1"/>
  <c r="G128" i="6"/>
  <c r="P128" i="6"/>
  <c r="Q128" i="6"/>
  <c r="N129" i="6"/>
  <c r="P129" i="6"/>
  <c r="Q129" i="6"/>
  <c r="R129" i="6"/>
  <c r="N130" i="6"/>
  <c r="P130" i="6"/>
  <c r="Q130" i="6"/>
  <c r="R130" i="6"/>
  <c r="C131" i="6"/>
  <c r="V131" i="6" s="1"/>
  <c r="E131" i="6"/>
  <c r="F131" i="6"/>
  <c r="T131" i="6" s="1"/>
  <c r="G131" i="6"/>
  <c r="P131" i="6"/>
  <c r="Q131" i="6"/>
  <c r="N132" i="6"/>
  <c r="P132" i="6"/>
  <c r="Q132" i="6"/>
  <c r="R132" i="6"/>
  <c r="N133" i="6"/>
  <c r="P133" i="6"/>
  <c r="Q133" i="6"/>
  <c r="R133" i="6"/>
  <c r="C134" i="6"/>
  <c r="V134" i="6" s="1"/>
  <c r="E134" i="6"/>
  <c r="F134" i="6"/>
  <c r="T134" i="6" s="1"/>
  <c r="G134" i="6"/>
  <c r="P134" i="6"/>
  <c r="Q134" i="6"/>
  <c r="N135" i="6"/>
  <c r="P135" i="6"/>
  <c r="Q135" i="6"/>
  <c r="R135" i="6"/>
  <c r="N136" i="6"/>
  <c r="P136" i="6"/>
  <c r="Q136" i="6"/>
  <c r="R136" i="6"/>
  <c r="C137" i="6"/>
  <c r="V139" i="6" s="1"/>
  <c r="E137" i="6"/>
  <c r="F137" i="6"/>
  <c r="T137" i="6" s="1"/>
  <c r="G137" i="6"/>
  <c r="P137" i="6"/>
  <c r="Q137" i="6"/>
  <c r="N138" i="6"/>
  <c r="P138" i="6"/>
  <c r="Q138" i="6"/>
  <c r="R138" i="6"/>
  <c r="N139" i="6"/>
  <c r="P139" i="6"/>
  <c r="Q139" i="6"/>
  <c r="R139" i="6"/>
  <c r="C140" i="6"/>
  <c r="V140" i="6" s="1"/>
  <c r="E140" i="6"/>
  <c r="F140" i="6"/>
  <c r="T140" i="6" s="1"/>
  <c r="G140" i="6"/>
  <c r="P140" i="6"/>
  <c r="Q140" i="6"/>
  <c r="N141" i="6"/>
  <c r="P141" i="6"/>
  <c r="Q141" i="6"/>
  <c r="R141" i="6"/>
  <c r="N142" i="6"/>
  <c r="P142" i="6"/>
  <c r="Q142" i="6"/>
  <c r="R142" i="6"/>
  <c r="C143" i="6"/>
  <c r="V143" i="6" s="1"/>
  <c r="E143" i="6"/>
  <c r="F143" i="6"/>
  <c r="T143" i="6" s="1"/>
  <c r="G143" i="6"/>
  <c r="P143" i="6"/>
  <c r="Q143" i="6"/>
  <c r="N144" i="6"/>
  <c r="P144" i="6"/>
  <c r="Q144" i="6"/>
  <c r="R144" i="6"/>
  <c r="N145" i="6"/>
  <c r="P145" i="6"/>
  <c r="Q145" i="6"/>
  <c r="R145" i="6"/>
  <c r="C146" i="6"/>
  <c r="V147" i="6" s="1"/>
  <c r="E146" i="6"/>
  <c r="F146" i="6"/>
  <c r="T146" i="6" s="1"/>
  <c r="G146" i="6"/>
  <c r="P146" i="6"/>
  <c r="Q146" i="6"/>
  <c r="N147" i="6"/>
  <c r="P147" i="6"/>
  <c r="Q147" i="6"/>
  <c r="R147" i="6"/>
  <c r="N148" i="6"/>
  <c r="P148" i="6"/>
  <c r="Q148" i="6"/>
  <c r="R148" i="6"/>
  <c r="C149" i="6"/>
  <c r="V149" i="6" s="1"/>
  <c r="E149" i="6"/>
  <c r="S149" i="6" s="1"/>
  <c r="F149" i="6"/>
  <c r="T149" i="6" s="1"/>
  <c r="G149" i="6"/>
  <c r="P149" i="6"/>
  <c r="Q149" i="6"/>
  <c r="N150" i="6"/>
  <c r="P150" i="6"/>
  <c r="Q150" i="6"/>
  <c r="R150" i="6"/>
  <c r="N151" i="6"/>
  <c r="P151" i="6"/>
  <c r="Q151" i="6"/>
  <c r="R151" i="6"/>
  <c r="C152" i="6"/>
  <c r="V152" i="6" s="1"/>
  <c r="E152" i="6"/>
  <c r="S154" i="6" s="1"/>
  <c r="F152" i="6"/>
  <c r="T152" i="6" s="1"/>
  <c r="G152" i="6"/>
  <c r="P152" i="6"/>
  <c r="Q152" i="6"/>
  <c r="N153" i="6"/>
  <c r="P153" i="6"/>
  <c r="Q153" i="6"/>
  <c r="R153" i="6"/>
  <c r="N154" i="6"/>
  <c r="P154" i="6"/>
  <c r="Q154" i="6"/>
  <c r="R154" i="6"/>
  <c r="C155" i="6"/>
  <c r="V155" i="6" s="1"/>
  <c r="E155" i="6"/>
  <c r="S157" i="6" s="1"/>
  <c r="F155" i="6"/>
  <c r="T155" i="6" s="1"/>
  <c r="G155" i="6"/>
  <c r="P155" i="6"/>
  <c r="Q155" i="6"/>
  <c r="N156" i="6"/>
  <c r="P156" i="6"/>
  <c r="Q156" i="6"/>
  <c r="R156" i="6"/>
  <c r="N157" i="6"/>
  <c r="P157" i="6"/>
  <c r="Q157" i="6"/>
  <c r="R157" i="6"/>
  <c r="C158" i="6"/>
  <c r="V160" i="6" s="1"/>
  <c r="E158" i="6"/>
  <c r="S158" i="6" s="1"/>
  <c r="F158" i="6"/>
  <c r="T158" i="6" s="1"/>
  <c r="G158" i="6"/>
  <c r="P158" i="6"/>
  <c r="Q158" i="6"/>
  <c r="N159" i="6"/>
  <c r="P159" i="6"/>
  <c r="Q159" i="6"/>
  <c r="R159" i="6"/>
  <c r="N160" i="6"/>
  <c r="P160" i="6"/>
  <c r="Q160" i="6"/>
  <c r="R160" i="6"/>
  <c r="C161" i="6"/>
  <c r="V161" i="6" s="1"/>
  <c r="E161" i="6"/>
  <c r="S161" i="6" s="1"/>
  <c r="F161" i="6"/>
  <c r="T161" i="6" s="1"/>
  <c r="G161" i="6"/>
  <c r="P161" i="6"/>
  <c r="Q161" i="6"/>
  <c r="N162" i="6"/>
  <c r="P162" i="6"/>
  <c r="Q162" i="6"/>
  <c r="R162" i="6"/>
  <c r="N163" i="6"/>
  <c r="P163" i="6"/>
  <c r="Q163" i="6"/>
  <c r="R163" i="6"/>
  <c r="C164" i="6"/>
  <c r="V165" i="6" s="1"/>
  <c r="E164" i="6"/>
  <c r="S164" i="6" s="1"/>
  <c r="F164" i="6"/>
  <c r="T164" i="6" s="1"/>
  <c r="G164" i="6"/>
  <c r="P164" i="6"/>
  <c r="Q164" i="6"/>
  <c r="N165" i="6"/>
  <c r="P165" i="6"/>
  <c r="Q165" i="6"/>
  <c r="R165" i="6"/>
  <c r="N166" i="6"/>
  <c r="P166" i="6"/>
  <c r="Q166" i="6"/>
  <c r="R166" i="6"/>
  <c r="C167" i="6"/>
  <c r="V167" i="6" s="1"/>
  <c r="E167" i="6"/>
  <c r="S167" i="6" s="1"/>
  <c r="F167" i="6"/>
  <c r="T167" i="6" s="1"/>
  <c r="G167" i="6"/>
  <c r="P167" i="6"/>
  <c r="Q167" i="6"/>
  <c r="N168" i="6"/>
  <c r="P168" i="6"/>
  <c r="Q168" i="6"/>
  <c r="R168" i="6"/>
  <c r="N169" i="6"/>
  <c r="P169" i="6"/>
  <c r="Q169" i="6"/>
  <c r="R169" i="6"/>
  <c r="C170" i="6"/>
  <c r="V170" i="6" s="1"/>
  <c r="E170" i="6"/>
  <c r="S172" i="6" s="1"/>
  <c r="F170" i="6"/>
  <c r="T170" i="6" s="1"/>
  <c r="G170" i="6"/>
  <c r="P170" i="6"/>
  <c r="Q170" i="6"/>
  <c r="N171" i="6"/>
  <c r="P171" i="6"/>
  <c r="Q171" i="6"/>
  <c r="R171" i="6"/>
  <c r="N172" i="6"/>
  <c r="P172" i="6"/>
  <c r="Q172" i="6"/>
  <c r="R172" i="6"/>
  <c r="C173" i="6"/>
  <c r="V173" i="6" s="1"/>
  <c r="E173" i="6"/>
  <c r="S175" i="6" s="1"/>
  <c r="F173" i="6"/>
  <c r="T173" i="6" s="1"/>
  <c r="G173" i="6"/>
  <c r="P173" i="6"/>
  <c r="Q173" i="6"/>
  <c r="N174" i="6"/>
  <c r="P174" i="6"/>
  <c r="Q174" i="6"/>
  <c r="R174" i="6"/>
  <c r="N175" i="6"/>
  <c r="P175" i="6"/>
  <c r="Q175" i="6"/>
  <c r="R175" i="6"/>
  <c r="C176" i="6"/>
  <c r="V176" i="6" s="1"/>
  <c r="E176" i="6"/>
  <c r="S177" i="6" s="1"/>
  <c r="F176" i="6"/>
  <c r="T177" i="6" s="1"/>
  <c r="G176" i="6"/>
  <c r="P176" i="6"/>
  <c r="Q176" i="6"/>
  <c r="N177" i="6"/>
  <c r="P177" i="6"/>
  <c r="Q177" i="6"/>
  <c r="R177" i="6"/>
  <c r="N178" i="6"/>
  <c r="P178" i="6"/>
  <c r="Q178" i="6"/>
  <c r="R178" i="6"/>
  <c r="C179" i="6"/>
  <c r="V180" i="6" s="1"/>
  <c r="E179" i="6"/>
  <c r="S179" i="6" s="1"/>
  <c r="F179" i="6"/>
  <c r="T181" i="6" s="1"/>
  <c r="G179" i="6"/>
  <c r="O179" i="6" s="1"/>
  <c r="P179" i="6"/>
  <c r="Q179" i="6"/>
  <c r="N180" i="6"/>
  <c r="P180" i="6"/>
  <c r="Q180" i="6"/>
  <c r="R180" i="6"/>
  <c r="N181" i="6"/>
  <c r="P181" i="6"/>
  <c r="Q181" i="6"/>
  <c r="R181" i="6"/>
  <c r="C182" i="6"/>
  <c r="V183" i="6" s="1"/>
  <c r="E182" i="6"/>
  <c r="S182" i="6" s="1"/>
  <c r="F182" i="6"/>
  <c r="T184" i="6" s="1"/>
  <c r="G182" i="6"/>
  <c r="O182" i="6" s="1"/>
  <c r="P182" i="6"/>
  <c r="Q182" i="6"/>
  <c r="N183" i="6"/>
  <c r="P183" i="6"/>
  <c r="Q183" i="6"/>
  <c r="R183" i="6"/>
  <c r="N184" i="6"/>
  <c r="P184" i="6"/>
  <c r="Q184" i="6"/>
  <c r="R184" i="6"/>
  <c r="C185" i="6"/>
  <c r="V186" i="6" s="1"/>
  <c r="E185" i="6"/>
  <c r="S185" i="6" s="1"/>
  <c r="F185" i="6"/>
  <c r="T187" i="6" s="1"/>
  <c r="G185" i="6"/>
  <c r="O185" i="6" s="1"/>
  <c r="P185" i="6"/>
  <c r="Q185" i="6"/>
  <c r="N186" i="6"/>
  <c r="P186" i="6"/>
  <c r="Q186" i="6"/>
  <c r="R186" i="6"/>
  <c r="N187" i="6"/>
  <c r="P187" i="6"/>
  <c r="Q187" i="6"/>
  <c r="R187" i="6"/>
  <c r="C188" i="6"/>
  <c r="V189" i="6" s="1"/>
  <c r="E188" i="6"/>
  <c r="S188" i="6" s="1"/>
  <c r="F188" i="6"/>
  <c r="T190" i="6" s="1"/>
  <c r="G188" i="6"/>
  <c r="O190" i="6" s="1"/>
  <c r="P188" i="6"/>
  <c r="Q188" i="6"/>
  <c r="N189" i="6"/>
  <c r="P189" i="6"/>
  <c r="Q189" i="6"/>
  <c r="R189" i="6"/>
  <c r="N190" i="6"/>
  <c r="P190" i="6"/>
  <c r="Q190" i="6"/>
  <c r="R190" i="6"/>
  <c r="C191" i="6"/>
  <c r="V192" i="6" s="1"/>
  <c r="E191" i="6"/>
  <c r="S191" i="6" s="1"/>
  <c r="F191" i="6"/>
  <c r="T193" i="6" s="1"/>
  <c r="G191" i="6"/>
  <c r="O192" i="6" s="1"/>
  <c r="P191" i="6"/>
  <c r="Q191" i="6"/>
  <c r="N192" i="6"/>
  <c r="P192" i="6"/>
  <c r="Q192" i="6"/>
  <c r="R192" i="6"/>
  <c r="N193" i="6"/>
  <c r="P193" i="6"/>
  <c r="Q193" i="6"/>
  <c r="R193" i="6"/>
  <c r="C194" i="6"/>
  <c r="V195" i="6" s="1"/>
  <c r="E194" i="6"/>
  <c r="S194" i="6" s="1"/>
  <c r="F194" i="6"/>
  <c r="T196" i="6" s="1"/>
  <c r="G194" i="6"/>
  <c r="O195" i="6" s="1"/>
  <c r="P194" i="6"/>
  <c r="Q194" i="6"/>
  <c r="N195" i="6"/>
  <c r="P195" i="6"/>
  <c r="Q195" i="6"/>
  <c r="R195" i="6"/>
  <c r="N196" i="6"/>
  <c r="P196" i="6"/>
  <c r="Q196" i="6"/>
  <c r="R196" i="6"/>
  <c r="C197" i="6"/>
  <c r="V198" i="6" s="1"/>
  <c r="E197" i="6"/>
  <c r="S197" i="6" s="1"/>
  <c r="F197" i="6"/>
  <c r="T199" i="6" s="1"/>
  <c r="G197" i="6"/>
  <c r="O198" i="6" s="1"/>
  <c r="P197" i="6"/>
  <c r="Q197" i="6"/>
  <c r="N198" i="6"/>
  <c r="P198" i="6"/>
  <c r="Q198" i="6"/>
  <c r="R198" i="6"/>
  <c r="N199" i="6"/>
  <c r="P199" i="6"/>
  <c r="Q199" i="6"/>
  <c r="R199" i="6"/>
  <c r="C200" i="6"/>
  <c r="V201" i="6" s="1"/>
  <c r="E200" i="6"/>
  <c r="S200" i="6" s="1"/>
  <c r="F200" i="6"/>
  <c r="T202" i="6" s="1"/>
  <c r="G200" i="6"/>
  <c r="O200" i="6" s="1"/>
  <c r="P200" i="6"/>
  <c r="Q200" i="6"/>
  <c r="N201" i="6"/>
  <c r="P201" i="6"/>
  <c r="Q201" i="6"/>
  <c r="R201" i="6"/>
  <c r="N202" i="6"/>
  <c r="P202" i="6"/>
  <c r="Q202" i="6"/>
  <c r="R202" i="6"/>
  <c r="C203" i="6"/>
  <c r="V204" i="6" s="1"/>
  <c r="E203" i="6"/>
  <c r="S203" i="6" s="1"/>
  <c r="F203" i="6"/>
  <c r="T205" i="6" s="1"/>
  <c r="G203" i="6"/>
  <c r="O203" i="6" s="1"/>
  <c r="P203" i="6"/>
  <c r="Q203" i="6"/>
  <c r="N204" i="6"/>
  <c r="P204" i="6"/>
  <c r="Q204" i="6"/>
  <c r="R204" i="6"/>
  <c r="N205" i="6"/>
  <c r="P205" i="6"/>
  <c r="Q205" i="6"/>
  <c r="R205" i="6"/>
  <c r="C206" i="6"/>
  <c r="V207" i="6" s="1"/>
  <c r="E206" i="6"/>
  <c r="S206" i="6" s="1"/>
  <c r="F206" i="6"/>
  <c r="T208" i="6" s="1"/>
  <c r="G206" i="6"/>
  <c r="O206" i="6" s="1"/>
  <c r="P206" i="6"/>
  <c r="Q206" i="6"/>
  <c r="N207" i="6"/>
  <c r="P207" i="6"/>
  <c r="Q207" i="6"/>
  <c r="R207" i="6"/>
  <c r="N208" i="6"/>
  <c r="P208" i="6"/>
  <c r="Q208" i="6"/>
  <c r="R208" i="6"/>
  <c r="C209" i="6"/>
  <c r="V210" i="6" s="1"/>
  <c r="E209" i="6"/>
  <c r="S209" i="6" s="1"/>
  <c r="F209" i="6"/>
  <c r="T211" i="6" s="1"/>
  <c r="G209" i="6"/>
  <c r="O211" i="6" s="1"/>
  <c r="P209" i="6"/>
  <c r="Q209" i="6"/>
  <c r="N210" i="6"/>
  <c r="P210" i="6"/>
  <c r="Q210" i="6"/>
  <c r="R210" i="6"/>
  <c r="N211" i="6"/>
  <c r="P211" i="6"/>
  <c r="Q211" i="6"/>
  <c r="R211" i="6"/>
  <c r="C212" i="6"/>
  <c r="V213" i="6" s="1"/>
  <c r="E212" i="6"/>
  <c r="S212" i="6" s="1"/>
  <c r="F212" i="6"/>
  <c r="T214" i="6" s="1"/>
  <c r="G212" i="6"/>
  <c r="O212" i="6" s="1"/>
  <c r="P212" i="6"/>
  <c r="Q212" i="6"/>
  <c r="N213" i="6"/>
  <c r="P213" i="6"/>
  <c r="Q213" i="6"/>
  <c r="R213" i="6"/>
  <c r="N214" i="6"/>
  <c r="P214" i="6"/>
  <c r="Q214" i="6"/>
  <c r="R214" i="6"/>
  <c r="C215" i="6"/>
  <c r="V216" i="6" s="1"/>
  <c r="E215" i="6"/>
  <c r="S215" i="6" s="1"/>
  <c r="F215" i="6"/>
  <c r="T217" i="6" s="1"/>
  <c r="G215" i="6"/>
  <c r="O215" i="6" s="1"/>
  <c r="P215" i="6"/>
  <c r="Q215" i="6"/>
  <c r="N216" i="6"/>
  <c r="P216" i="6"/>
  <c r="Q216" i="6"/>
  <c r="R216" i="6"/>
  <c r="N217" i="6"/>
  <c r="P217" i="6"/>
  <c r="Q217" i="6"/>
  <c r="R217" i="6"/>
  <c r="C218" i="6"/>
  <c r="V219" i="6" s="1"/>
  <c r="E218" i="6"/>
  <c r="S218" i="6" s="1"/>
  <c r="F218" i="6"/>
  <c r="T220" i="6" s="1"/>
  <c r="G218" i="6"/>
  <c r="O218" i="6" s="1"/>
  <c r="P218" i="6"/>
  <c r="Q218" i="6"/>
  <c r="N219" i="6"/>
  <c r="P219" i="6"/>
  <c r="Q219" i="6"/>
  <c r="R219" i="6"/>
  <c r="N220" i="6"/>
  <c r="P220" i="6"/>
  <c r="Q220" i="6"/>
  <c r="R220" i="6"/>
  <c r="C221" i="6"/>
  <c r="V222" i="6" s="1"/>
  <c r="E221" i="6"/>
  <c r="S221" i="6" s="1"/>
  <c r="F221" i="6"/>
  <c r="T223" i="6" s="1"/>
  <c r="G221" i="6"/>
  <c r="O221" i="6" s="1"/>
  <c r="P221" i="6"/>
  <c r="Q221" i="6"/>
  <c r="N222" i="6"/>
  <c r="P222" i="6"/>
  <c r="Q222" i="6"/>
  <c r="R222" i="6"/>
  <c r="N223" i="6"/>
  <c r="P223" i="6"/>
  <c r="Q223" i="6"/>
  <c r="R223" i="6"/>
  <c r="C224" i="6"/>
  <c r="V225" i="6" s="1"/>
  <c r="E224" i="6"/>
  <c r="S224" i="6" s="1"/>
  <c r="F224" i="6"/>
  <c r="T226" i="6" s="1"/>
  <c r="G224" i="6"/>
  <c r="O224" i="6" s="1"/>
  <c r="P224" i="6"/>
  <c r="Q224" i="6"/>
  <c r="N225" i="6"/>
  <c r="P225" i="6"/>
  <c r="Q225" i="6"/>
  <c r="R225" i="6"/>
  <c r="N226" i="6"/>
  <c r="P226" i="6"/>
  <c r="Q226" i="6"/>
  <c r="R226" i="6"/>
  <c r="C227" i="6"/>
  <c r="V228" i="6" s="1"/>
  <c r="E227" i="6"/>
  <c r="S227" i="6" s="1"/>
  <c r="F227" i="6"/>
  <c r="T229" i="6" s="1"/>
  <c r="G227" i="6"/>
  <c r="O227" i="6" s="1"/>
  <c r="P227" i="6"/>
  <c r="Q227" i="6"/>
  <c r="N228" i="6"/>
  <c r="P228" i="6"/>
  <c r="Q228" i="6"/>
  <c r="R228" i="6"/>
  <c r="N229" i="6"/>
  <c r="P229" i="6"/>
  <c r="Q229" i="6"/>
  <c r="R229" i="6"/>
  <c r="C230" i="6"/>
  <c r="V231" i="6" s="1"/>
  <c r="E230" i="6"/>
  <c r="S230" i="6" s="1"/>
  <c r="F230" i="6"/>
  <c r="T232" i="6" s="1"/>
  <c r="G230" i="6"/>
  <c r="O230" i="6" s="1"/>
  <c r="P230" i="6"/>
  <c r="Q230" i="6"/>
  <c r="N231" i="6"/>
  <c r="P231" i="6"/>
  <c r="Q231" i="6"/>
  <c r="R231" i="6"/>
  <c r="N232" i="6"/>
  <c r="P232" i="6"/>
  <c r="Q232" i="6"/>
  <c r="R232" i="6"/>
  <c r="C233" i="6"/>
  <c r="V234" i="6" s="1"/>
  <c r="E233" i="6"/>
  <c r="S233" i="6" s="1"/>
  <c r="F233" i="6"/>
  <c r="T235" i="6" s="1"/>
  <c r="G233" i="6"/>
  <c r="O233" i="6" s="1"/>
  <c r="P233" i="6"/>
  <c r="Q233" i="6"/>
  <c r="N234" i="6"/>
  <c r="P234" i="6"/>
  <c r="Q234" i="6"/>
  <c r="R234" i="6"/>
  <c r="N235" i="6"/>
  <c r="P235" i="6"/>
  <c r="Q235" i="6"/>
  <c r="R235" i="6"/>
  <c r="C236" i="6"/>
  <c r="V237" i="6" s="1"/>
  <c r="E236" i="6"/>
  <c r="S236" i="6" s="1"/>
  <c r="F236" i="6"/>
  <c r="T238" i="6" s="1"/>
  <c r="G236" i="6"/>
  <c r="O236" i="6" s="1"/>
  <c r="P236" i="6"/>
  <c r="Q236" i="6"/>
  <c r="N237" i="6"/>
  <c r="P237" i="6"/>
  <c r="Q237" i="6"/>
  <c r="R237" i="6"/>
  <c r="N238" i="6"/>
  <c r="P238" i="6"/>
  <c r="Q238" i="6"/>
  <c r="R238" i="6"/>
  <c r="C239" i="6"/>
  <c r="V240" i="6" s="1"/>
  <c r="E239" i="6"/>
  <c r="S239" i="6" s="1"/>
  <c r="F239" i="6"/>
  <c r="T241" i="6" s="1"/>
  <c r="G239" i="6"/>
  <c r="O241" i="6" s="1"/>
  <c r="P239" i="6"/>
  <c r="Q239" i="6"/>
  <c r="N240" i="6"/>
  <c r="P240" i="6"/>
  <c r="Q240" i="6"/>
  <c r="R240" i="6"/>
  <c r="N241" i="6"/>
  <c r="P241" i="6"/>
  <c r="Q241" i="6"/>
  <c r="R241" i="6"/>
  <c r="C242" i="6"/>
  <c r="V243" i="6" s="1"/>
  <c r="E242" i="6"/>
  <c r="S242" i="6" s="1"/>
  <c r="F242" i="6"/>
  <c r="T244" i="6" s="1"/>
  <c r="G242" i="6"/>
  <c r="O243" i="6" s="1"/>
  <c r="P242" i="6"/>
  <c r="Q242" i="6"/>
  <c r="N243" i="6"/>
  <c r="P243" i="6"/>
  <c r="Q243" i="6"/>
  <c r="R243" i="6"/>
  <c r="N244" i="6"/>
  <c r="P244" i="6"/>
  <c r="Q244" i="6"/>
  <c r="R244" i="6"/>
  <c r="C245" i="6"/>
  <c r="V246" i="6" s="1"/>
  <c r="E245" i="6"/>
  <c r="S245" i="6" s="1"/>
  <c r="F245" i="6"/>
  <c r="T247" i="6" s="1"/>
  <c r="G245" i="6"/>
  <c r="O245" i="6" s="1"/>
  <c r="P245" i="6"/>
  <c r="Q245" i="6"/>
  <c r="N246" i="6"/>
  <c r="P246" i="6"/>
  <c r="Q246" i="6"/>
  <c r="R246" i="6"/>
  <c r="N247" i="6"/>
  <c r="P247" i="6"/>
  <c r="Q247" i="6"/>
  <c r="R247" i="6"/>
  <c r="C248" i="6"/>
  <c r="V249" i="6" s="1"/>
  <c r="E248" i="6"/>
  <c r="S248" i="6" s="1"/>
  <c r="F248" i="6"/>
  <c r="T250" i="6" s="1"/>
  <c r="G248" i="6"/>
  <c r="O249" i="6" s="1"/>
  <c r="P248" i="6"/>
  <c r="Q248" i="6"/>
  <c r="N249" i="6"/>
  <c r="P249" i="6"/>
  <c r="Q249" i="6"/>
  <c r="R249" i="6"/>
  <c r="N250" i="6"/>
  <c r="P250" i="6"/>
  <c r="Q250" i="6"/>
  <c r="R250" i="6"/>
  <c r="C251" i="6"/>
  <c r="V252" i="6" s="1"/>
  <c r="E251" i="6"/>
  <c r="S251" i="6" s="1"/>
  <c r="F251" i="6"/>
  <c r="T253" i="6" s="1"/>
  <c r="G251" i="6"/>
  <c r="O251" i="6" s="1"/>
  <c r="P251" i="6"/>
  <c r="Q251" i="6"/>
  <c r="N252" i="6"/>
  <c r="P252" i="6"/>
  <c r="Q252" i="6"/>
  <c r="R252" i="6"/>
  <c r="N253" i="6"/>
  <c r="P253" i="6"/>
  <c r="Q253" i="6"/>
  <c r="R253" i="6"/>
  <c r="C254" i="6"/>
  <c r="V255" i="6" s="1"/>
  <c r="E254" i="6"/>
  <c r="S254" i="6" s="1"/>
  <c r="F254" i="6"/>
  <c r="T256" i="6" s="1"/>
  <c r="G254" i="6"/>
  <c r="O254" i="6" s="1"/>
  <c r="P254" i="6"/>
  <c r="Q254" i="6"/>
  <c r="N255" i="6"/>
  <c r="P255" i="6"/>
  <c r="Q255" i="6"/>
  <c r="R255" i="6"/>
  <c r="N256" i="6"/>
  <c r="P256" i="6"/>
  <c r="Q256" i="6"/>
  <c r="R256" i="6"/>
  <c r="C257" i="6"/>
  <c r="V258" i="6" s="1"/>
  <c r="E257" i="6"/>
  <c r="S257" i="6" s="1"/>
  <c r="F257" i="6"/>
  <c r="T259" i="6" s="1"/>
  <c r="G257" i="6"/>
  <c r="O258" i="6" s="1"/>
  <c r="P257" i="6"/>
  <c r="Q257" i="6"/>
  <c r="N258" i="6"/>
  <c r="P258" i="6"/>
  <c r="Q258" i="6"/>
  <c r="R258" i="6"/>
  <c r="N259" i="6"/>
  <c r="P259" i="6"/>
  <c r="Q259" i="6"/>
  <c r="R259" i="6"/>
  <c r="C260" i="6"/>
  <c r="V261" i="6" s="1"/>
  <c r="E260" i="6"/>
  <c r="S260" i="6" s="1"/>
  <c r="F260" i="6"/>
  <c r="T262" i="6" s="1"/>
  <c r="G260" i="6"/>
  <c r="O260" i="6" s="1"/>
  <c r="P260" i="6"/>
  <c r="Q260" i="6"/>
  <c r="N261" i="6"/>
  <c r="P261" i="6"/>
  <c r="Q261" i="6"/>
  <c r="R261" i="6"/>
  <c r="N262" i="6"/>
  <c r="P262" i="6"/>
  <c r="Q262" i="6"/>
  <c r="R262" i="6"/>
  <c r="C263" i="6"/>
  <c r="V264" i="6" s="1"/>
  <c r="E263" i="6"/>
  <c r="S263" i="6" s="1"/>
  <c r="F263" i="6"/>
  <c r="T265" i="6" s="1"/>
  <c r="G263" i="6"/>
  <c r="O263" i="6" s="1"/>
  <c r="P263" i="6"/>
  <c r="Q263" i="6"/>
  <c r="N264" i="6"/>
  <c r="P264" i="6"/>
  <c r="Q264" i="6"/>
  <c r="R264" i="6"/>
  <c r="N265" i="6"/>
  <c r="P265" i="6"/>
  <c r="Q265" i="6"/>
  <c r="R265" i="6"/>
  <c r="C266" i="6"/>
  <c r="V267" i="6" s="1"/>
  <c r="E266" i="6"/>
  <c r="S268" i="6" s="1"/>
  <c r="F266" i="6"/>
  <c r="T267" i="6" s="1"/>
  <c r="G266" i="6"/>
  <c r="O266" i="6" s="1"/>
  <c r="P266" i="6"/>
  <c r="Q266" i="6"/>
  <c r="N267" i="6"/>
  <c r="P267" i="6"/>
  <c r="Q267" i="6"/>
  <c r="R267" i="6"/>
  <c r="N268" i="6"/>
  <c r="P268" i="6"/>
  <c r="Q268" i="6"/>
  <c r="R268" i="6"/>
  <c r="C269" i="6"/>
  <c r="V270" i="6" s="1"/>
  <c r="E269" i="6"/>
  <c r="S271" i="6" s="1"/>
  <c r="F269" i="6"/>
  <c r="T270" i="6" s="1"/>
  <c r="G269" i="6"/>
  <c r="O271" i="6" s="1"/>
  <c r="P269" i="6"/>
  <c r="Q269" i="6"/>
  <c r="N270" i="6"/>
  <c r="P270" i="6"/>
  <c r="Q270" i="6"/>
  <c r="R270" i="6"/>
  <c r="N271" i="6"/>
  <c r="P271" i="6"/>
  <c r="Q271" i="6"/>
  <c r="R271" i="6"/>
  <c r="C272" i="6"/>
  <c r="V272" i="6" s="1"/>
  <c r="E272" i="6"/>
  <c r="S273" i="6" s="1"/>
  <c r="F272" i="6"/>
  <c r="T274" i="6" s="1"/>
  <c r="G272" i="6"/>
  <c r="O273" i="6" s="1"/>
  <c r="P272" i="6"/>
  <c r="Q272" i="6"/>
  <c r="N273" i="6"/>
  <c r="P273" i="6"/>
  <c r="Q273" i="6"/>
  <c r="R273" i="6"/>
  <c r="N274" i="6"/>
  <c r="P274" i="6"/>
  <c r="Q274" i="6"/>
  <c r="R274" i="6"/>
  <c r="C275" i="6"/>
  <c r="V277" i="6" s="1"/>
  <c r="E275" i="6"/>
  <c r="S275" i="6" s="1"/>
  <c r="F275" i="6"/>
  <c r="T277" i="6" s="1"/>
  <c r="G275" i="6"/>
  <c r="O276" i="6" s="1"/>
  <c r="P275" i="6"/>
  <c r="Q275" i="6"/>
  <c r="N276" i="6"/>
  <c r="P276" i="6"/>
  <c r="Q276" i="6"/>
  <c r="R276" i="6"/>
  <c r="N277" i="6"/>
  <c r="P277" i="6"/>
  <c r="Q277" i="6"/>
  <c r="R277" i="6"/>
  <c r="C278" i="6"/>
  <c r="V278" i="6" s="1"/>
  <c r="E278" i="6"/>
  <c r="S279" i="6" s="1"/>
  <c r="F278" i="6"/>
  <c r="T280" i="6" s="1"/>
  <c r="G278" i="6"/>
  <c r="O279" i="6" s="1"/>
  <c r="P278" i="6"/>
  <c r="Q278" i="6"/>
  <c r="N279" i="6"/>
  <c r="P279" i="6"/>
  <c r="Q279" i="6"/>
  <c r="R279" i="6"/>
  <c r="N280" i="6"/>
  <c r="P280" i="6"/>
  <c r="Q280" i="6"/>
  <c r="R280" i="6"/>
  <c r="C281" i="6"/>
  <c r="V283" i="6" s="1"/>
  <c r="E281" i="6"/>
  <c r="S281" i="6" s="1"/>
  <c r="F281" i="6"/>
  <c r="T283" i="6" s="1"/>
  <c r="G281" i="6"/>
  <c r="O282" i="6" s="1"/>
  <c r="P281" i="6"/>
  <c r="Q281" i="6"/>
  <c r="N282" i="6"/>
  <c r="P282" i="6"/>
  <c r="Q282" i="6"/>
  <c r="R282" i="6"/>
  <c r="N283" i="6"/>
  <c r="P283" i="6"/>
  <c r="Q283" i="6"/>
  <c r="R283" i="6"/>
  <c r="C284" i="6"/>
  <c r="V284" i="6" s="1"/>
  <c r="E284" i="6"/>
  <c r="S285" i="6" s="1"/>
  <c r="F284" i="6"/>
  <c r="T286" i="6" s="1"/>
  <c r="G284" i="6"/>
  <c r="O285" i="6" s="1"/>
  <c r="P284" i="6"/>
  <c r="Q284" i="6"/>
  <c r="N285" i="6"/>
  <c r="P285" i="6"/>
  <c r="Q285" i="6"/>
  <c r="R285" i="6"/>
  <c r="N286" i="6"/>
  <c r="P286" i="6"/>
  <c r="Q286" i="6"/>
  <c r="R286" i="6"/>
  <c r="C287" i="6"/>
  <c r="V288" i="6" s="1"/>
  <c r="E287" i="6"/>
  <c r="S287" i="6" s="1"/>
  <c r="F287" i="6"/>
  <c r="T289" i="6" s="1"/>
  <c r="G287" i="6"/>
  <c r="O288" i="6" s="1"/>
  <c r="P287" i="6"/>
  <c r="Q287" i="6"/>
  <c r="N288" i="6"/>
  <c r="P288" i="6"/>
  <c r="Q288" i="6"/>
  <c r="R288" i="6"/>
  <c r="N289" i="6"/>
  <c r="P289" i="6"/>
  <c r="Q289" i="6"/>
  <c r="R289" i="6"/>
  <c r="C290" i="6"/>
  <c r="V290" i="6" s="1"/>
  <c r="E290" i="6"/>
  <c r="S290" i="6" s="1"/>
  <c r="F290" i="6"/>
  <c r="T292" i="6" s="1"/>
  <c r="G290" i="6"/>
  <c r="O291" i="6" s="1"/>
  <c r="P290" i="6"/>
  <c r="Q290" i="6"/>
  <c r="N291" i="6"/>
  <c r="P291" i="6"/>
  <c r="Q291" i="6"/>
  <c r="R291" i="6"/>
  <c r="N292" i="6"/>
  <c r="P292" i="6"/>
  <c r="Q292" i="6"/>
  <c r="R292" i="6"/>
  <c r="C293" i="6"/>
  <c r="V293" i="6" s="1"/>
  <c r="E293" i="6"/>
  <c r="S293" i="6" s="1"/>
  <c r="F293" i="6"/>
  <c r="T295" i="6" s="1"/>
  <c r="G293" i="6"/>
  <c r="O294" i="6" s="1"/>
  <c r="P293" i="6"/>
  <c r="Q293" i="6"/>
  <c r="N294" i="6"/>
  <c r="P294" i="6"/>
  <c r="Q294" i="6"/>
  <c r="R294" i="6"/>
  <c r="N295" i="6"/>
  <c r="P295" i="6"/>
  <c r="Q295" i="6"/>
  <c r="R295" i="6"/>
  <c r="C296" i="6"/>
  <c r="V296" i="6" s="1"/>
  <c r="E296" i="6"/>
  <c r="S298" i="6" s="1"/>
  <c r="F296" i="6"/>
  <c r="T298" i="6" s="1"/>
  <c r="G296" i="6"/>
  <c r="O297" i="6" s="1"/>
  <c r="P296" i="6"/>
  <c r="Q296" i="6"/>
  <c r="N297" i="6"/>
  <c r="P297" i="6"/>
  <c r="Q297" i="6"/>
  <c r="R297" i="6"/>
  <c r="N298" i="6"/>
  <c r="P298" i="6"/>
  <c r="Q298" i="6"/>
  <c r="R298" i="6"/>
  <c r="C299" i="6"/>
  <c r="V299" i="6" s="1"/>
  <c r="E299" i="6"/>
  <c r="S299" i="6" s="1"/>
  <c r="F299" i="6"/>
  <c r="T301" i="6" s="1"/>
  <c r="G299" i="6"/>
  <c r="O300" i="6" s="1"/>
  <c r="P299" i="6"/>
  <c r="Q299" i="6"/>
  <c r="N300" i="6"/>
  <c r="P300" i="6"/>
  <c r="Q300" i="6"/>
  <c r="R300" i="6"/>
  <c r="N301" i="6"/>
  <c r="P301" i="6"/>
  <c r="Q301" i="6"/>
  <c r="R301" i="6"/>
  <c r="K81" i="6" l="1"/>
  <c r="K82" i="6"/>
  <c r="K10" i="6"/>
  <c r="K8" i="6"/>
  <c r="I10" i="6"/>
  <c r="K65" i="6"/>
  <c r="I65" i="6"/>
  <c r="I77" i="6"/>
  <c r="K77" i="6"/>
  <c r="I25" i="6"/>
  <c r="I64" i="6"/>
  <c r="I109" i="6"/>
  <c r="I16" i="6"/>
  <c r="I80" i="6"/>
  <c r="I88" i="6"/>
  <c r="I83" i="6"/>
  <c r="I46" i="6"/>
  <c r="I36" i="6"/>
  <c r="I35" i="6"/>
  <c r="I130" i="6"/>
  <c r="I128" i="6"/>
  <c r="I129" i="6"/>
  <c r="I126" i="6"/>
  <c r="I123" i="6"/>
  <c r="I118" i="6"/>
  <c r="I119" i="6"/>
  <c r="I120" i="6"/>
  <c r="I117" i="6"/>
  <c r="I116" i="6"/>
  <c r="I86" i="6"/>
  <c r="I87" i="6"/>
  <c r="I114" i="6"/>
  <c r="I18" i="6"/>
  <c r="I17" i="6"/>
  <c r="I90" i="6"/>
  <c r="I89" i="6"/>
  <c r="I74" i="6"/>
  <c r="I75" i="6"/>
  <c r="I61" i="6"/>
  <c r="I60" i="6"/>
  <c r="I59" i="6"/>
  <c r="I44" i="6"/>
  <c r="I45" i="6"/>
  <c r="I33" i="6"/>
  <c r="I32" i="6"/>
  <c r="I21" i="6"/>
  <c r="I20" i="6"/>
  <c r="I9" i="6"/>
  <c r="I8" i="6"/>
  <c r="I62" i="6"/>
  <c r="I63" i="6"/>
  <c r="I37" i="6"/>
  <c r="I23" i="6"/>
  <c r="I24" i="6"/>
  <c r="I105" i="6"/>
  <c r="I104" i="6"/>
  <c r="I106" i="6"/>
  <c r="I110" i="6"/>
  <c r="I111" i="6"/>
  <c r="I95" i="6"/>
  <c r="I96" i="6"/>
  <c r="I81" i="6"/>
  <c r="I82" i="6"/>
  <c r="I52" i="6"/>
  <c r="I51" i="6"/>
  <c r="I50" i="6"/>
  <c r="I11" i="6"/>
  <c r="I13" i="6"/>
  <c r="I49" i="6"/>
  <c r="I48" i="6"/>
  <c r="I47" i="6"/>
  <c r="I99" i="6"/>
  <c r="I98" i="6"/>
  <c r="I67" i="6"/>
  <c r="I66" i="6"/>
  <c r="I54" i="6"/>
  <c r="I53" i="6"/>
  <c r="I55" i="6"/>
  <c r="I38" i="6"/>
  <c r="I40" i="6"/>
  <c r="I39" i="6"/>
  <c r="I27" i="6"/>
  <c r="I26" i="6"/>
  <c r="I94" i="6"/>
  <c r="I93" i="6"/>
  <c r="I92" i="6"/>
  <c r="I115" i="6"/>
  <c r="I113" i="6"/>
  <c r="I85" i="6"/>
  <c r="I84" i="6"/>
  <c r="I69" i="6"/>
  <c r="I68" i="6"/>
  <c r="I14" i="6"/>
  <c r="I15" i="6"/>
  <c r="I108" i="6"/>
  <c r="I107" i="6"/>
  <c r="I78" i="6"/>
  <c r="I79" i="6"/>
  <c r="I102" i="6"/>
  <c r="I101" i="6"/>
  <c r="I71" i="6"/>
  <c r="I73" i="6"/>
  <c r="I72" i="6"/>
  <c r="I56" i="6"/>
  <c r="I58" i="6"/>
  <c r="I57" i="6"/>
  <c r="I43" i="6"/>
  <c r="I42" i="6"/>
  <c r="I41" i="6"/>
  <c r="I29" i="6"/>
  <c r="I30" i="6"/>
  <c r="T7" i="6"/>
  <c r="S146" i="6"/>
  <c r="A146" i="6"/>
  <c r="U148" i="6" s="1"/>
  <c r="A140" i="6"/>
  <c r="U141" i="6" s="1"/>
  <c r="A143" i="6"/>
  <c r="U143" i="6" s="1"/>
  <c r="A137" i="6"/>
  <c r="U137" i="6" s="1"/>
  <c r="S134" i="6"/>
  <c r="S143" i="6"/>
  <c r="S140" i="6"/>
  <c r="S137" i="6"/>
  <c r="S131" i="6"/>
  <c r="S130" i="6"/>
  <c r="S127" i="6"/>
  <c r="S124" i="6"/>
  <c r="S119" i="6"/>
  <c r="S116" i="6"/>
  <c r="S110" i="6"/>
  <c r="S86" i="6"/>
  <c r="S107" i="6"/>
  <c r="S83" i="6"/>
  <c r="S106" i="6"/>
  <c r="S80" i="6"/>
  <c r="S102" i="6"/>
  <c r="S100" i="6"/>
  <c r="S95" i="6"/>
  <c r="S92" i="6"/>
  <c r="S115" i="6"/>
  <c r="S90" i="6"/>
  <c r="S77" i="6"/>
  <c r="S74" i="6"/>
  <c r="S71" i="6"/>
  <c r="S68" i="6"/>
  <c r="S65" i="6"/>
  <c r="S62" i="6"/>
  <c r="S59" i="6"/>
  <c r="S56" i="6"/>
  <c r="S53" i="6"/>
  <c r="S50" i="6"/>
  <c r="S47" i="6"/>
  <c r="S44" i="6"/>
  <c r="S38" i="6"/>
  <c r="S26" i="6"/>
  <c r="S23" i="6"/>
  <c r="S8" i="6"/>
  <c r="S35" i="6"/>
  <c r="S11" i="6"/>
  <c r="S29" i="6"/>
  <c r="S32" i="6"/>
  <c r="S14" i="6"/>
  <c r="S41" i="6"/>
  <c r="S20" i="6"/>
  <c r="S17" i="6"/>
  <c r="V107" i="6"/>
  <c r="O15" i="6"/>
  <c r="O6" i="6"/>
  <c r="V158" i="6"/>
  <c r="V146" i="6"/>
  <c r="V110" i="6"/>
  <c r="V10" i="6"/>
  <c r="V191" i="6"/>
  <c r="V80" i="6"/>
  <c r="O244" i="6"/>
  <c r="T20" i="6"/>
  <c r="O259" i="6"/>
  <c r="S277" i="6"/>
  <c r="T257" i="6"/>
  <c r="O228" i="6"/>
  <c r="O16" i="6"/>
  <c r="V21" i="6"/>
  <c r="O209" i="6"/>
  <c r="O210" i="6"/>
  <c r="V179" i="6"/>
  <c r="V35" i="6"/>
  <c r="V92" i="6"/>
  <c r="O242" i="6"/>
  <c r="S89" i="6"/>
  <c r="T6" i="6"/>
  <c r="T17" i="6"/>
  <c r="S150" i="6"/>
  <c r="T56" i="6"/>
  <c r="V137" i="6"/>
  <c r="S176" i="6"/>
  <c r="V138" i="6"/>
  <c r="S98" i="6"/>
  <c r="V42" i="6"/>
  <c r="V41" i="6"/>
  <c r="V26" i="6"/>
  <c r="O295" i="6"/>
  <c r="T201" i="6"/>
  <c r="V193" i="6"/>
  <c r="V148" i="6"/>
  <c r="S267" i="6"/>
  <c r="V164" i="6"/>
  <c r="S122" i="6"/>
  <c r="V22" i="6"/>
  <c r="T209" i="6"/>
  <c r="V185" i="6"/>
  <c r="O286" i="6"/>
  <c r="T263" i="6"/>
  <c r="S142" i="6"/>
  <c r="V87" i="6"/>
  <c r="V67" i="6"/>
  <c r="V159" i="6"/>
  <c r="O280" i="6"/>
  <c r="O257" i="6"/>
  <c r="T218" i="6"/>
  <c r="S162" i="6"/>
  <c r="S128" i="6"/>
  <c r="S99" i="6"/>
  <c r="V275" i="6"/>
  <c r="S163" i="6"/>
  <c r="S129" i="6"/>
  <c r="T83" i="6"/>
  <c r="T68" i="6"/>
  <c r="T243" i="6"/>
  <c r="V108" i="6"/>
  <c r="V93" i="6"/>
  <c r="S91" i="6"/>
  <c r="T69" i="6"/>
  <c r="O22" i="6"/>
  <c r="O21" i="6"/>
  <c r="V9" i="6"/>
  <c r="T191" i="6"/>
  <c r="S155" i="6"/>
  <c r="T77" i="6"/>
  <c r="O301" i="6"/>
  <c r="O250" i="6"/>
  <c r="T213" i="6"/>
  <c r="T194" i="6"/>
  <c r="O180" i="6"/>
  <c r="O34" i="6"/>
  <c r="O25" i="6"/>
  <c r="T266" i="6"/>
  <c r="O232" i="6"/>
  <c r="T215" i="6"/>
  <c r="S168" i="6"/>
  <c r="V17" i="6"/>
  <c r="T293" i="6"/>
  <c r="O289" i="6"/>
  <c r="S153" i="6"/>
  <c r="V112" i="6"/>
  <c r="O46" i="6"/>
  <c r="V38" i="6"/>
  <c r="T36" i="6"/>
  <c r="T35" i="6"/>
  <c r="T9" i="6"/>
  <c r="T8" i="6"/>
  <c r="S300" i="6"/>
  <c r="V166" i="6"/>
  <c r="S132" i="6"/>
  <c r="T59" i="6"/>
  <c r="T23" i="6"/>
  <c r="S103" i="6"/>
  <c r="O64" i="6"/>
  <c r="T44" i="6"/>
  <c r="T41" i="6"/>
  <c r="O248" i="6"/>
  <c r="T219" i="6"/>
  <c r="V217" i="6"/>
  <c r="V197" i="6"/>
  <c r="T182" i="6"/>
  <c r="V178" i="6"/>
  <c r="S125" i="6"/>
  <c r="S123" i="6"/>
  <c r="O79" i="6"/>
  <c r="O235" i="6"/>
  <c r="T183" i="6"/>
  <c r="V181" i="6"/>
  <c r="S178" i="6"/>
  <c r="V135" i="6"/>
  <c r="S126" i="6"/>
  <c r="V65" i="6"/>
  <c r="T29" i="6"/>
  <c r="O9" i="6"/>
  <c r="O216" i="6"/>
  <c r="O191" i="6"/>
  <c r="V136" i="6"/>
  <c r="S274" i="6"/>
  <c r="S269" i="6"/>
  <c r="O197" i="6"/>
  <c r="S152" i="6"/>
  <c r="S101" i="6"/>
  <c r="T5" i="6"/>
  <c r="V281" i="6"/>
  <c r="S284" i="6"/>
  <c r="V282" i="6"/>
  <c r="V268" i="6"/>
  <c r="T245" i="6"/>
  <c r="T239" i="6"/>
  <c r="T237" i="6"/>
  <c r="V202" i="6"/>
  <c r="V199" i="6"/>
  <c r="T195" i="6"/>
  <c r="V187" i="6"/>
  <c r="S173" i="6"/>
  <c r="S171" i="6"/>
  <c r="S170" i="6"/>
  <c r="S156" i="6"/>
  <c r="S151" i="6"/>
  <c r="S148" i="6"/>
  <c r="S147" i="6"/>
  <c r="S136" i="6"/>
  <c r="S135" i="6"/>
  <c r="S133" i="6"/>
  <c r="S114" i="6"/>
  <c r="S113" i="6"/>
  <c r="V88" i="6"/>
  <c r="T60" i="6"/>
  <c r="V54" i="6"/>
  <c r="T32" i="6"/>
  <c r="O10" i="6"/>
  <c r="S296" i="6"/>
  <c r="S294" i="6"/>
  <c r="V291" i="6"/>
  <c r="V289" i="6"/>
  <c r="V287" i="6"/>
  <c r="S272" i="6"/>
  <c r="V244" i="6"/>
  <c r="V242" i="6"/>
  <c r="S174" i="6"/>
  <c r="S160" i="6"/>
  <c r="S159" i="6"/>
  <c r="S145" i="6"/>
  <c r="S117" i="6"/>
  <c r="V76" i="6"/>
  <c r="V55" i="6"/>
  <c r="V49" i="6"/>
  <c r="T248" i="6"/>
  <c r="V292" i="6"/>
  <c r="S297" i="6"/>
  <c r="S292" i="6"/>
  <c r="S289" i="6"/>
  <c r="S286" i="6"/>
  <c r="T255" i="6"/>
  <c r="V247" i="6"/>
  <c r="O226" i="6"/>
  <c r="O225" i="6"/>
  <c r="O204" i="6"/>
  <c r="O184" i="6"/>
  <c r="O183" i="6"/>
  <c r="T178" i="6"/>
  <c r="S118" i="6"/>
  <c r="S112" i="6"/>
  <c r="S111" i="6"/>
  <c r="V81" i="6"/>
  <c r="O72" i="6"/>
  <c r="O51" i="6"/>
  <c r="O50" i="6"/>
  <c r="T11" i="6"/>
  <c r="S96" i="6"/>
  <c r="O86" i="6"/>
  <c r="O73" i="6"/>
  <c r="O70" i="6"/>
  <c r="O69" i="6"/>
  <c r="O62" i="6"/>
  <c r="O57" i="6"/>
  <c r="O43" i="6"/>
  <c r="O42" i="6"/>
  <c r="V16" i="6"/>
  <c r="V15" i="6"/>
  <c r="O246" i="6"/>
  <c r="T227" i="6"/>
  <c r="V221" i="6"/>
  <c r="O199" i="6"/>
  <c r="V124" i="6"/>
  <c r="V123" i="6"/>
  <c r="S97" i="6"/>
  <c r="O84" i="6"/>
  <c r="O83" i="6"/>
  <c r="O65" i="6"/>
  <c r="O58" i="6"/>
  <c r="O35" i="6"/>
  <c r="O30" i="6"/>
  <c r="O29" i="6"/>
  <c r="T197" i="6"/>
  <c r="V233" i="6"/>
  <c r="T249" i="6"/>
  <c r="O265" i="6"/>
  <c r="T269" i="6"/>
  <c r="V266" i="6"/>
  <c r="T251" i="6"/>
  <c r="T233" i="6"/>
  <c r="V229" i="6"/>
  <c r="V226" i="6"/>
  <c r="T225" i="6"/>
  <c r="V224" i="6"/>
  <c r="T203" i="6"/>
  <c r="V200" i="6"/>
  <c r="T188" i="6"/>
  <c r="V163" i="6"/>
  <c r="V162" i="6"/>
  <c r="S141" i="6"/>
  <c r="S139" i="6"/>
  <c r="S138" i="6"/>
  <c r="T71" i="6"/>
  <c r="T47" i="6"/>
  <c r="S283" i="6"/>
  <c r="S282" i="6"/>
  <c r="S278" i="6"/>
  <c r="V276" i="6"/>
  <c r="V274" i="6"/>
  <c r="V273" i="6"/>
  <c r="V256" i="6"/>
  <c r="V254" i="6"/>
  <c r="V251" i="6"/>
  <c r="O231" i="6"/>
  <c r="O220" i="6"/>
  <c r="O219" i="6"/>
  <c r="V214" i="6"/>
  <c r="V212" i="6"/>
  <c r="O205" i="6"/>
  <c r="T200" i="6"/>
  <c r="O194" i="6"/>
  <c r="T185" i="6"/>
  <c r="S169" i="6"/>
  <c r="S166" i="6"/>
  <c r="S165" i="6"/>
  <c r="S144" i="6"/>
  <c r="V142" i="6"/>
  <c r="V141" i="6"/>
  <c r="S109" i="6"/>
  <c r="S108" i="6"/>
  <c r="S105" i="6"/>
  <c r="S104" i="6"/>
  <c r="V100" i="6"/>
  <c r="V99" i="6"/>
  <c r="T84" i="6"/>
  <c r="V83" i="6"/>
  <c r="O82" i="6"/>
  <c r="O78" i="6"/>
  <c r="V70" i="6"/>
  <c r="V69" i="6"/>
  <c r="O59" i="6"/>
  <c r="V47" i="6"/>
  <c r="V39" i="6"/>
  <c r="V27" i="6"/>
  <c r="V18" i="6"/>
  <c r="O12" i="6"/>
  <c r="O11" i="6"/>
  <c r="S280" i="6"/>
  <c r="V241" i="6"/>
  <c r="V236" i="6"/>
  <c r="S120" i="6"/>
  <c r="V118" i="6"/>
  <c r="V117" i="6"/>
  <c r="S121" i="6"/>
  <c r="S266" i="6"/>
  <c r="V260" i="6"/>
  <c r="V253" i="6"/>
  <c r="V245" i="6"/>
  <c r="V238" i="6"/>
  <c r="O229" i="6"/>
  <c r="T221" i="6"/>
  <c r="V211" i="6"/>
  <c r="V206" i="6"/>
  <c r="V203" i="6"/>
  <c r="O202" i="6"/>
  <c r="O201" i="6"/>
  <c r="V194" i="6"/>
  <c r="O193" i="6"/>
  <c r="O189" i="6"/>
  <c r="O188" i="6"/>
  <c r="T179" i="6"/>
  <c r="V115" i="6"/>
  <c r="V114" i="6"/>
  <c r="S94" i="6"/>
  <c r="S93" i="6"/>
  <c r="V59" i="6"/>
  <c r="T53" i="6"/>
  <c r="V6" i="6"/>
  <c r="T299" i="6"/>
  <c r="O270" i="6"/>
  <c r="O269" i="6"/>
  <c r="T261" i="6"/>
  <c r="V257" i="6"/>
  <c r="O256" i="6"/>
  <c r="O255" i="6"/>
  <c r="O240" i="6"/>
  <c r="O239" i="6"/>
  <c r="V230" i="6"/>
  <c r="O214" i="6"/>
  <c r="O213" i="6"/>
  <c r="T207" i="6"/>
  <c r="V91" i="6"/>
  <c r="V90" i="6"/>
  <c r="T80" i="6"/>
  <c r="O38" i="6"/>
  <c r="O26" i="6"/>
  <c r="O17" i="6"/>
  <c r="V7" i="6"/>
  <c r="V298" i="6"/>
  <c r="V297" i="6"/>
  <c r="V262" i="6"/>
  <c r="V259" i="6"/>
  <c r="O234" i="6"/>
  <c r="V232" i="6"/>
  <c r="T230" i="6"/>
  <c r="V223" i="6"/>
  <c r="V215" i="6"/>
  <c r="V208" i="6"/>
  <c r="V196" i="6"/>
  <c r="V172" i="6"/>
  <c r="V171" i="6"/>
  <c r="V157" i="6"/>
  <c r="V156" i="6"/>
  <c r="V74" i="6"/>
  <c r="V52" i="6"/>
  <c r="V51" i="6"/>
  <c r="O49" i="6"/>
  <c r="O45" i="6"/>
  <c r="T42" i="6"/>
  <c r="V32" i="6"/>
  <c r="O24" i="6"/>
  <c r="T21" i="6"/>
  <c r="O264" i="6"/>
  <c r="V227" i="6"/>
  <c r="V133" i="6"/>
  <c r="V132" i="6"/>
  <c r="T57" i="6"/>
  <c r="V56" i="6"/>
  <c r="O55" i="6"/>
  <c r="O54" i="6"/>
  <c r="O37" i="6"/>
  <c r="V34" i="6"/>
  <c r="A161" i="6"/>
  <c r="U162" i="6" s="1"/>
  <c r="V295" i="6"/>
  <c r="V280" i="6"/>
  <c r="O277" i="6"/>
  <c r="V263" i="6"/>
  <c r="O262" i="6"/>
  <c r="O261" i="6"/>
  <c r="O252" i="6"/>
  <c r="V250" i="6"/>
  <c r="V248" i="6"/>
  <c r="O247" i="6"/>
  <c r="V235" i="6"/>
  <c r="O222" i="6"/>
  <c r="V220" i="6"/>
  <c r="V218" i="6"/>
  <c r="O217" i="6"/>
  <c r="V205" i="6"/>
  <c r="O186" i="6"/>
  <c r="V184" i="6"/>
  <c r="V182" i="6"/>
  <c r="O181" i="6"/>
  <c r="V177" i="6"/>
  <c r="V154" i="6"/>
  <c r="V153" i="6"/>
  <c r="V130" i="6"/>
  <c r="V129" i="6"/>
  <c r="V106" i="6"/>
  <c r="V105" i="6"/>
  <c r="O81" i="6"/>
  <c r="V79" i="6"/>
  <c r="V78" i="6"/>
  <c r="O76" i="6"/>
  <c r="O75" i="6"/>
  <c r="V73" i="6"/>
  <c r="V72" i="6"/>
  <c r="O48" i="6"/>
  <c r="V46" i="6"/>
  <c r="V45" i="6"/>
  <c r="O33" i="6"/>
  <c r="V31" i="6"/>
  <c r="V30" i="6"/>
  <c r="O5" i="6"/>
  <c r="V301" i="6"/>
  <c r="S301" i="6"/>
  <c r="V300" i="6"/>
  <c r="O298" i="6"/>
  <c r="S295" i="6"/>
  <c r="V294" i="6"/>
  <c r="O292" i="6"/>
  <c r="S288" i="6"/>
  <c r="V279" i="6"/>
  <c r="V271" i="6"/>
  <c r="S270" i="6"/>
  <c r="V269" i="6"/>
  <c r="O268" i="6"/>
  <c r="O267" i="6"/>
  <c r="V265" i="6"/>
  <c r="O253" i="6"/>
  <c r="V239" i="6"/>
  <c r="O238" i="6"/>
  <c r="O237" i="6"/>
  <c r="O223" i="6"/>
  <c r="V209" i="6"/>
  <c r="O208" i="6"/>
  <c r="O207" i="6"/>
  <c r="V190" i="6"/>
  <c r="T189" i="6"/>
  <c r="V188" i="6"/>
  <c r="O187" i="6"/>
  <c r="T176" i="6"/>
  <c r="V169" i="6"/>
  <c r="V168" i="6"/>
  <c r="V145" i="6"/>
  <c r="V144" i="6"/>
  <c r="V121" i="6"/>
  <c r="V120" i="6"/>
  <c r="V97" i="6"/>
  <c r="V96" i="6"/>
  <c r="T72" i="6"/>
  <c r="V61" i="6"/>
  <c r="T45" i="6"/>
  <c r="T30" i="6"/>
  <c r="O28" i="6"/>
  <c r="V25" i="6"/>
  <c r="V24" i="6"/>
  <c r="V13" i="6"/>
  <c r="V12" i="6"/>
  <c r="V286" i="6"/>
  <c r="O283" i="6"/>
  <c r="V285" i="6"/>
  <c r="O274" i="6"/>
  <c r="T231" i="6"/>
  <c r="V175" i="6"/>
  <c r="V174" i="6"/>
  <c r="V151" i="6"/>
  <c r="V150" i="6"/>
  <c r="V127" i="6"/>
  <c r="V126" i="6"/>
  <c r="V103" i="6"/>
  <c r="V102" i="6"/>
  <c r="T81" i="6"/>
  <c r="T48" i="6"/>
  <c r="T33" i="6"/>
  <c r="S276" i="6"/>
  <c r="O61" i="6"/>
  <c r="T296" i="6"/>
  <c r="A293" i="6"/>
  <c r="U294" i="6" s="1"/>
  <c r="S291" i="6"/>
  <c r="O196" i="6"/>
  <c r="O88" i="6"/>
  <c r="V85" i="6"/>
  <c r="O67" i="6"/>
  <c r="V64" i="6"/>
  <c r="V63" i="6"/>
  <c r="V58" i="6"/>
  <c r="O40" i="6"/>
  <c r="V37" i="6"/>
  <c r="O19" i="6"/>
  <c r="A284" i="6"/>
  <c r="U284" i="6" s="1"/>
  <c r="A155" i="6"/>
  <c r="U157" i="6" s="1"/>
  <c r="A158" i="6"/>
  <c r="U160" i="6" s="1"/>
  <c r="A164" i="6"/>
  <c r="U165" i="6" s="1"/>
  <c r="A296" i="6"/>
  <c r="U298" i="6" s="1"/>
  <c r="A299" i="6"/>
  <c r="U300" i="6" s="1"/>
  <c r="A152" i="6"/>
  <c r="U154" i="6" s="1"/>
  <c r="A290" i="6"/>
  <c r="U290" i="6" s="1"/>
  <c r="A287" i="6"/>
  <c r="U288" i="6" s="1"/>
  <c r="A281" i="6"/>
  <c r="U283" i="6" s="1"/>
  <c r="A170" i="6"/>
  <c r="U172" i="6" s="1"/>
  <c r="A278" i="6"/>
  <c r="U279" i="6" s="1"/>
  <c r="A167" i="6"/>
  <c r="U167" i="6" s="1"/>
  <c r="A275" i="6"/>
  <c r="U276" i="6" s="1"/>
  <c r="A149" i="6"/>
  <c r="U149" i="6" s="1"/>
  <c r="A176" i="6"/>
  <c r="U178" i="6" s="1"/>
  <c r="A173" i="6"/>
  <c r="U173" i="6" s="1"/>
  <c r="S265" i="6"/>
  <c r="S264" i="6"/>
  <c r="A257" i="6"/>
  <c r="S253" i="6"/>
  <c r="S252" i="6"/>
  <c r="S247" i="6"/>
  <c r="S246" i="6"/>
  <c r="S241" i="6"/>
  <c r="S240" i="6"/>
  <c r="S235" i="6"/>
  <c r="S234" i="6"/>
  <c r="A227" i="6"/>
  <c r="A221" i="6"/>
  <c r="S217" i="6"/>
  <c r="S216" i="6"/>
  <c r="A209" i="6"/>
  <c r="A203" i="6"/>
  <c r="A197" i="6"/>
  <c r="S193" i="6"/>
  <c r="S192" i="6"/>
  <c r="A185" i="6"/>
  <c r="A179" i="6"/>
  <c r="S25" i="6"/>
  <c r="S24" i="6"/>
  <c r="O299" i="6"/>
  <c r="O293" i="6"/>
  <c r="T290" i="6"/>
  <c r="O290" i="6"/>
  <c r="T281" i="6"/>
  <c r="O281" i="6"/>
  <c r="T278" i="6"/>
  <c r="O278" i="6"/>
  <c r="T272" i="6"/>
  <c r="O272" i="6"/>
  <c r="T260" i="6"/>
  <c r="T236" i="6"/>
  <c r="T224" i="6"/>
  <c r="O177" i="6"/>
  <c r="O178" i="6"/>
  <c r="O176" i="6"/>
  <c r="O171" i="6"/>
  <c r="O172" i="6"/>
  <c r="O170" i="6"/>
  <c r="O159" i="6"/>
  <c r="O160" i="6"/>
  <c r="O158" i="6"/>
  <c r="O147" i="6"/>
  <c r="O148" i="6"/>
  <c r="O146" i="6"/>
  <c r="O135" i="6"/>
  <c r="O136" i="6"/>
  <c r="O134" i="6"/>
  <c r="O129" i="6"/>
  <c r="O130" i="6"/>
  <c r="O128" i="6"/>
  <c r="O117" i="6"/>
  <c r="O118" i="6"/>
  <c r="O116" i="6"/>
  <c r="O99" i="6"/>
  <c r="O100" i="6"/>
  <c r="O98" i="6"/>
  <c r="T64" i="6"/>
  <c r="T63" i="6"/>
  <c r="T52" i="6"/>
  <c r="T51" i="6"/>
  <c r="S49" i="6"/>
  <c r="S48" i="6"/>
  <c r="T16" i="6"/>
  <c r="T15" i="6"/>
  <c r="T300" i="6"/>
  <c r="T297" i="6"/>
  <c r="T294" i="6"/>
  <c r="T291" i="6"/>
  <c r="T288" i="6"/>
  <c r="T285" i="6"/>
  <c r="T282" i="6"/>
  <c r="T279" i="6"/>
  <c r="T276" i="6"/>
  <c r="T273" i="6"/>
  <c r="A272" i="6"/>
  <c r="T271" i="6"/>
  <c r="A269" i="6"/>
  <c r="T268" i="6"/>
  <c r="A266" i="6"/>
  <c r="T264" i="6"/>
  <c r="A260" i="6"/>
  <c r="S262" i="6"/>
  <c r="S261" i="6"/>
  <c r="T258" i="6"/>
  <c r="A254" i="6"/>
  <c r="S256" i="6"/>
  <c r="S255" i="6"/>
  <c r="T252" i="6"/>
  <c r="A248" i="6"/>
  <c r="S250" i="6"/>
  <c r="S249" i="6"/>
  <c r="T246" i="6"/>
  <c r="A242" i="6"/>
  <c r="S244" i="6"/>
  <c r="S243" i="6"/>
  <c r="T240" i="6"/>
  <c r="A236" i="6"/>
  <c r="S238" i="6"/>
  <c r="S237" i="6"/>
  <c r="T234" i="6"/>
  <c r="A230" i="6"/>
  <c r="S232" i="6"/>
  <c r="S231" i="6"/>
  <c r="T228" i="6"/>
  <c r="A224" i="6"/>
  <c r="S226" i="6"/>
  <c r="S225" i="6"/>
  <c r="T222" i="6"/>
  <c r="A218" i="6"/>
  <c r="S220" i="6"/>
  <c r="S219" i="6"/>
  <c r="T216" i="6"/>
  <c r="A212" i="6"/>
  <c r="S214" i="6"/>
  <c r="S213" i="6"/>
  <c r="T210" i="6"/>
  <c r="A206" i="6"/>
  <c r="S208" i="6"/>
  <c r="S207" i="6"/>
  <c r="T204" i="6"/>
  <c r="A200" i="6"/>
  <c r="S202" i="6"/>
  <c r="S201" i="6"/>
  <c r="T198" i="6"/>
  <c r="A194" i="6"/>
  <c r="S196" i="6"/>
  <c r="S195" i="6"/>
  <c r="T192" i="6"/>
  <c r="A188" i="6"/>
  <c r="S190" i="6"/>
  <c r="S189" i="6"/>
  <c r="T186" i="6"/>
  <c r="A182" i="6"/>
  <c r="S184" i="6"/>
  <c r="S183" i="6"/>
  <c r="T180" i="6"/>
  <c r="S52" i="6"/>
  <c r="S51" i="6"/>
  <c r="S16" i="6"/>
  <c r="S15" i="6"/>
  <c r="A263" i="6"/>
  <c r="S259" i="6"/>
  <c r="S258" i="6"/>
  <c r="A251" i="6"/>
  <c r="A245" i="6"/>
  <c r="A239" i="6"/>
  <c r="A233" i="6"/>
  <c r="S229" i="6"/>
  <c r="S228" i="6"/>
  <c r="S223" i="6"/>
  <c r="S222" i="6"/>
  <c r="A215" i="6"/>
  <c r="S211" i="6"/>
  <c r="S210" i="6"/>
  <c r="S205" i="6"/>
  <c r="S204" i="6"/>
  <c r="S199" i="6"/>
  <c r="S198" i="6"/>
  <c r="A191" i="6"/>
  <c r="S187" i="6"/>
  <c r="S186" i="6"/>
  <c r="S181" i="6"/>
  <c r="S180" i="6"/>
  <c r="T67" i="6"/>
  <c r="T66" i="6"/>
  <c r="S61" i="6"/>
  <c r="S60" i="6"/>
  <c r="O296" i="6"/>
  <c r="T287" i="6"/>
  <c r="O287" i="6"/>
  <c r="T284" i="6"/>
  <c r="O284" i="6"/>
  <c r="T275" i="6"/>
  <c r="O275" i="6"/>
  <c r="T254" i="6"/>
  <c r="T242" i="6"/>
  <c r="T212" i="6"/>
  <c r="T206" i="6"/>
  <c r="O165" i="6"/>
  <c r="O166" i="6"/>
  <c r="O164" i="6"/>
  <c r="O153" i="6"/>
  <c r="O154" i="6"/>
  <c r="O152" i="6"/>
  <c r="O141" i="6"/>
  <c r="O142" i="6"/>
  <c r="O140" i="6"/>
  <c r="O123" i="6"/>
  <c r="O124" i="6"/>
  <c r="O122" i="6"/>
  <c r="O111" i="6"/>
  <c r="O112" i="6"/>
  <c r="O110" i="6"/>
  <c r="O105" i="6"/>
  <c r="O106" i="6"/>
  <c r="O104" i="6"/>
  <c r="O93" i="6"/>
  <c r="O94" i="6"/>
  <c r="O92" i="6"/>
  <c r="S88" i="6"/>
  <c r="S87" i="6"/>
  <c r="T62" i="6"/>
  <c r="T14" i="6"/>
  <c r="O174" i="6"/>
  <c r="O175" i="6"/>
  <c r="O173" i="6"/>
  <c r="O168" i="6"/>
  <c r="O169" i="6"/>
  <c r="O167" i="6"/>
  <c r="O162" i="6"/>
  <c r="O163" i="6"/>
  <c r="O161" i="6"/>
  <c r="O156" i="6"/>
  <c r="O157" i="6"/>
  <c r="O155" i="6"/>
  <c r="O150" i="6"/>
  <c r="O151" i="6"/>
  <c r="O149" i="6"/>
  <c r="O144" i="6"/>
  <c r="O145" i="6"/>
  <c r="O143" i="6"/>
  <c r="O138" i="6"/>
  <c r="O139" i="6"/>
  <c r="O137" i="6"/>
  <c r="O132" i="6"/>
  <c r="O133" i="6"/>
  <c r="O131" i="6"/>
  <c r="O126" i="6"/>
  <c r="O127" i="6"/>
  <c r="O125" i="6"/>
  <c r="O120" i="6"/>
  <c r="O121" i="6"/>
  <c r="O119" i="6"/>
  <c r="O114" i="6"/>
  <c r="O115" i="6"/>
  <c r="O113" i="6"/>
  <c r="O108" i="6"/>
  <c r="O109" i="6"/>
  <c r="O107" i="6"/>
  <c r="O102" i="6"/>
  <c r="O103" i="6"/>
  <c r="O101" i="6"/>
  <c r="O96" i="6"/>
  <c r="O97" i="6"/>
  <c r="O95" i="6"/>
  <c r="O90" i="6"/>
  <c r="O91" i="6"/>
  <c r="O89" i="6"/>
  <c r="T78" i="6"/>
  <c r="S40" i="6"/>
  <c r="S39" i="6"/>
  <c r="T175" i="6"/>
  <c r="T174" i="6"/>
  <c r="T172" i="6"/>
  <c r="T171" i="6"/>
  <c r="T169" i="6"/>
  <c r="T168" i="6"/>
  <c r="T166" i="6"/>
  <c r="T165" i="6"/>
  <c r="T163" i="6"/>
  <c r="T162" i="6"/>
  <c r="T160" i="6"/>
  <c r="T159" i="6"/>
  <c r="T157" i="6"/>
  <c r="T156" i="6"/>
  <c r="T154" i="6"/>
  <c r="T153" i="6"/>
  <c r="T151" i="6"/>
  <c r="T150" i="6"/>
  <c r="T148" i="6"/>
  <c r="T147" i="6"/>
  <c r="T145" i="6"/>
  <c r="T144" i="6"/>
  <c r="T142" i="6"/>
  <c r="T141" i="6"/>
  <c r="T139" i="6"/>
  <c r="T138" i="6"/>
  <c r="T136" i="6"/>
  <c r="T135" i="6"/>
  <c r="T133" i="6"/>
  <c r="T132" i="6"/>
  <c r="T130" i="6"/>
  <c r="T129" i="6"/>
  <c r="T127" i="6"/>
  <c r="T126" i="6"/>
  <c r="T124" i="6"/>
  <c r="T123" i="6"/>
  <c r="T121" i="6"/>
  <c r="T120" i="6"/>
  <c r="T118" i="6"/>
  <c r="T117" i="6"/>
  <c r="T115" i="6"/>
  <c r="T114" i="6"/>
  <c r="T112" i="6"/>
  <c r="T111" i="6"/>
  <c r="T109" i="6"/>
  <c r="T108" i="6"/>
  <c r="T106" i="6"/>
  <c r="T105" i="6"/>
  <c r="T103" i="6"/>
  <c r="T102" i="6"/>
  <c r="T100" i="6"/>
  <c r="T99" i="6"/>
  <c r="T97" i="6"/>
  <c r="T96" i="6"/>
  <c r="T94" i="6"/>
  <c r="T93" i="6"/>
  <c r="T91" i="6"/>
  <c r="T90" i="6"/>
  <c r="T76" i="6"/>
  <c r="T75" i="6"/>
  <c r="S73" i="6"/>
  <c r="S72" i="6"/>
  <c r="S64" i="6"/>
  <c r="S63" i="6"/>
  <c r="T54" i="6"/>
  <c r="T28" i="6"/>
  <c r="T27" i="6"/>
  <c r="T18" i="6"/>
  <c r="T88" i="6"/>
  <c r="T87" i="6"/>
  <c r="S85" i="6"/>
  <c r="S84" i="6"/>
  <c r="S76" i="6"/>
  <c r="S75" i="6"/>
  <c r="T40" i="6"/>
  <c r="T39" i="6"/>
  <c r="S37" i="6"/>
  <c r="S36" i="6"/>
  <c r="S28" i="6"/>
  <c r="S27" i="6"/>
  <c r="S13" i="6"/>
  <c r="S12" i="6"/>
  <c r="S79" i="6"/>
  <c r="S78" i="6"/>
  <c r="S67" i="6"/>
  <c r="S66" i="6"/>
  <c r="S55" i="6"/>
  <c r="S54" i="6"/>
  <c r="S43" i="6"/>
  <c r="S42" i="6"/>
  <c r="S31" i="6"/>
  <c r="S30" i="6"/>
  <c r="T24" i="6"/>
  <c r="S19" i="6"/>
  <c r="S18" i="6"/>
  <c r="T12" i="6"/>
  <c r="S7" i="6"/>
  <c r="S6" i="6"/>
  <c r="S82" i="6"/>
  <c r="S81" i="6"/>
  <c r="S70" i="6"/>
  <c r="S69" i="6"/>
  <c r="S58" i="6"/>
  <c r="S57" i="6"/>
  <c r="S46" i="6"/>
  <c r="S45" i="6"/>
  <c r="S34" i="6"/>
  <c r="S33" i="6"/>
  <c r="S22" i="6"/>
  <c r="S21" i="6"/>
  <c r="S10" i="6"/>
  <c r="S9" i="6"/>
  <c r="P2" i="6"/>
  <c r="A128" i="6" l="1"/>
  <c r="U129" i="6" s="1"/>
  <c r="A125" i="6"/>
  <c r="U127" i="6" s="1"/>
  <c r="A122" i="6"/>
  <c r="U124" i="6" s="1"/>
  <c r="A119" i="6"/>
  <c r="U121" i="6" s="1"/>
  <c r="A101" i="6"/>
  <c r="U102" i="6" s="1"/>
  <c r="A116" i="6"/>
  <c r="U117" i="6" s="1"/>
  <c r="A89" i="6"/>
  <c r="U89" i="6" s="1"/>
  <c r="A95" i="6"/>
  <c r="U97" i="6" s="1"/>
  <c r="A107" i="6"/>
  <c r="U109" i="6" s="1"/>
  <c r="A74" i="6"/>
  <c r="U75" i="6" s="1"/>
  <c r="A113" i="6"/>
  <c r="U115" i="6" s="1"/>
  <c r="A92" i="6"/>
  <c r="U93" i="6" s="1"/>
  <c r="A80" i="6"/>
  <c r="U82" i="6" s="1"/>
  <c r="A71" i="6"/>
  <c r="U72" i="6" s="1"/>
  <c r="A83" i="6"/>
  <c r="U83" i="6" s="1"/>
  <c r="A98" i="6"/>
  <c r="U100" i="6" s="1"/>
  <c r="A104" i="6"/>
  <c r="U106" i="6" s="1"/>
  <c r="A65" i="6"/>
  <c r="U66" i="6" s="1"/>
  <c r="A53" i="6"/>
  <c r="U53" i="6" s="1"/>
  <c r="A56" i="6"/>
  <c r="U58" i="6" s="1"/>
  <c r="A68" i="6"/>
  <c r="U69" i="6" s="1"/>
  <c r="A59" i="6"/>
  <c r="U60" i="6" s="1"/>
  <c r="A134" i="6"/>
  <c r="U136" i="6" s="1"/>
  <c r="A131" i="6"/>
  <c r="U133" i="6" s="1"/>
  <c r="A110" i="6"/>
  <c r="U111" i="6" s="1"/>
  <c r="A86" i="6"/>
  <c r="U88" i="6" s="1"/>
  <c r="A62" i="6"/>
  <c r="U62" i="6" s="1"/>
  <c r="A44" i="6"/>
  <c r="U44" i="6" s="1"/>
  <c r="A77" i="6"/>
  <c r="U79" i="6" s="1"/>
  <c r="A50" i="6"/>
  <c r="U50" i="6" s="1"/>
  <c r="A47" i="6"/>
  <c r="U47" i="6" s="1"/>
  <c r="A17" i="6"/>
  <c r="U18" i="6" s="1"/>
  <c r="A23" i="6"/>
  <c r="U23" i="6" s="1"/>
  <c r="A32" i="6"/>
  <c r="U32" i="6" s="1"/>
  <c r="A41" i="6"/>
  <c r="U42" i="6" s="1"/>
  <c r="A38" i="6"/>
  <c r="U39" i="6" s="1"/>
  <c r="A35" i="6"/>
  <c r="U35" i="6" s="1"/>
  <c r="A8" i="6"/>
  <c r="U8" i="6" s="1"/>
  <c r="A20" i="6"/>
  <c r="U22" i="6" s="1"/>
  <c r="A26" i="6"/>
  <c r="U28" i="6" s="1"/>
  <c r="A14" i="6"/>
  <c r="U14" i="6" s="1"/>
  <c r="A29" i="6"/>
  <c r="U30" i="6" s="1"/>
  <c r="A5" i="6"/>
  <c r="U5" i="6" s="1"/>
  <c r="A11" i="6"/>
  <c r="U13" i="6" s="1"/>
  <c r="U176" i="6"/>
  <c r="U169" i="6"/>
  <c r="U161" i="6"/>
  <c r="U159" i="6"/>
  <c r="U301" i="6"/>
  <c r="U163" i="6"/>
  <c r="U155" i="6"/>
  <c r="U177" i="6"/>
  <c r="U146" i="6"/>
  <c r="U291" i="6"/>
  <c r="U142" i="6"/>
  <c r="U281" i="6"/>
  <c r="U145" i="6"/>
  <c r="U140" i="6"/>
  <c r="U292" i="6"/>
  <c r="U150" i="6"/>
  <c r="U158" i="6"/>
  <c r="U282" i="6"/>
  <c r="U151" i="6"/>
  <c r="U278" i="6"/>
  <c r="U280" i="6"/>
  <c r="U295" i="6"/>
  <c r="U139" i="6"/>
  <c r="U275" i="6"/>
  <c r="U144" i="6"/>
  <c r="U156" i="6"/>
  <c r="U293" i="6"/>
  <c r="U171" i="6"/>
  <c r="U285" i="6"/>
  <c r="U299" i="6"/>
  <c r="U174" i="6"/>
  <c r="U286" i="6"/>
  <c r="U297" i="6"/>
  <c r="U296" i="6"/>
  <c r="U164" i="6"/>
  <c r="U147" i="6"/>
  <c r="U166" i="6"/>
  <c r="U170" i="6"/>
  <c r="U287" i="6"/>
  <c r="U152" i="6"/>
  <c r="U138" i="6"/>
  <c r="U153" i="6"/>
  <c r="U289" i="6"/>
  <c r="U168" i="6"/>
  <c r="U175" i="6"/>
  <c r="U277" i="6"/>
  <c r="U209" i="6"/>
  <c r="U210" i="6"/>
  <c r="U211" i="6"/>
  <c r="U266" i="6"/>
  <c r="U267" i="6"/>
  <c r="U268" i="6"/>
  <c r="U257" i="6"/>
  <c r="U258" i="6"/>
  <c r="U259" i="6"/>
  <c r="U245" i="6"/>
  <c r="U246" i="6"/>
  <c r="U247" i="6"/>
  <c r="U263" i="6"/>
  <c r="U265" i="6"/>
  <c r="U264" i="6"/>
  <c r="U179" i="6"/>
  <c r="U180" i="6"/>
  <c r="U181" i="6"/>
  <c r="U197" i="6"/>
  <c r="U198" i="6"/>
  <c r="U199" i="6"/>
  <c r="U191" i="6"/>
  <c r="U193" i="6"/>
  <c r="U192" i="6"/>
  <c r="U233" i="6"/>
  <c r="U234" i="6"/>
  <c r="U235" i="6"/>
  <c r="U227" i="6"/>
  <c r="U229" i="6"/>
  <c r="U228" i="6"/>
  <c r="U239" i="6"/>
  <c r="U241" i="6"/>
  <c r="U240" i="6"/>
  <c r="U273" i="6"/>
  <c r="U274" i="6"/>
  <c r="U272" i="6"/>
  <c r="U215" i="6"/>
  <c r="U216" i="6"/>
  <c r="U217" i="6"/>
  <c r="U251" i="6"/>
  <c r="U252" i="6"/>
  <c r="U253" i="6"/>
  <c r="U182" i="6"/>
  <c r="U183" i="6"/>
  <c r="U184" i="6"/>
  <c r="U188" i="6"/>
  <c r="U189" i="6"/>
  <c r="U190" i="6"/>
  <c r="U194" i="6"/>
  <c r="U195" i="6"/>
  <c r="U196" i="6"/>
  <c r="U200" i="6"/>
  <c r="U201" i="6"/>
  <c r="U202" i="6"/>
  <c r="U206" i="6"/>
  <c r="U207" i="6"/>
  <c r="U208" i="6"/>
  <c r="U212" i="6"/>
  <c r="U213" i="6"/>
  <c r="U214" i="6"/>
  <c r="U218" i="6"/>
  <c r="U219" i="6"/>
  <c r="U220" i="6"/>
  <c r="U224" i="6"/>
  <c r="U225" i="6"/>
  <c r="U226" i="6"/>
  <c r="U230" i="6"/>
  <c r="U231" i="6"/>
  <c r="U232" i="6"/>
  <c r="U236" i="6"/>
  <c r="U237" i="6"/>
  <c r="U238" i="6"/>
  <c r="U242" i="6"/>
  <c r="U243" i="6"/>
  <c r="U244" i="6"/>
  <c r="U248" i="6"/>
  <c r="U249" i="6"/>
  <c r="U250" i="6"/>
  <c r="U254" i="6"/>
  <c r="U255" i="6"/>
  <c r="U256" i="6"/>
  <c r="U260" i="6"/>
  <c r="U261" i="6"/>
  <c r="U262" i="6"/>
  <c r="U269" i="6"/>
  <c r="U271" i="6"/>
  <c r="U270" i="6"/>
  <c r="U185" i="6"/>
  <c r="U186" i="6"/>
  <c r="U187" i="6"/>
  <c r="U203" i="6"/>
  <c r="U205" i="6"/>
  <c r="U204" i="6"/>
  <c r="U221" i="6"/>
  <c r="U222" i="6"/>
  <c r="U223" i="6"/>
  <c r="U128" i="6" l="1"/>
  <c r="U130" i="6"/>
  <c r="U126" i="6"/>
  <c r="U122" i="6"/>
  <c r="U123" i="6"/>
  <c r="U125" i="6"/>
  <c r="U120" i="6"/>
  <c r="U119" i="6"/>
  <c r="U103" i="6"/>
  <c r="U101" i="6"/>
  <c r="U116" i="6"/>
  <c r="U118" i="6"/>
  <c r="U90" i="6"/>
  <c r="U91" i="6"/>
  <c r="U113" i="6"/>
  <c r="U76" i="6"/>
  <c r="U74" i="6"/>
  <c r="U114" i="6"/>
  <c r="U107" i="6"/>
  <c r="U108" i="6"/>
  <c r="U95" i="6"/>
  <c r="U96" i="6"/>
  <c r="U81" i="6"/>
  <c r="U80" i="6"/>
  <c r="U94" i="6"/>
  <c r="U92" i="6"/>
  <c r="U71" i="6"/>
  <c r="U105" i="6"/>
  <c r="U104" i="6"/>
  <c r="U73" i="6"/>
  <c r="U84" i="6"/>
  <c r="U85" i="6"/>
  <c r="U67" i="6"/>
  <c r="U56" i="6"/>
  <c r="U55" i="6"/>
  <c r="U54" i="6"/>
  <c r="U99" i="6"/>
  <c r="U98" i="6"/>
  <c r="U65" i="6"/>
  <c r="U70" i="6"/>
  <c r="U57" i="6"/>
  <c r="U68" i="6"/>
  <c r="U59" i="6"/>
  <c r="U46" i="6"/>
  <c r="U61" i="6"/>
  <c r="U132" i="6"/>
  <c r="U135" i="6"/>
  <c r="U87" i="6"/>
  <c r="U131" i="6"/>
  <c r="U134" i="6"/>
  <c r="U64" i="6"/>
  <c r="U110" i="6"/>
  <c r="U112" i="6"/>
  <c r="U86" i="6"/>
  <c r="U45" i="6"/>
  <c r="U63" i="6"/>
  <c r="U77" i="6"/>
  <c r="U17" i="6"/>
  <c r="U78" i="6"/>
  <c r="U52" i="6"/>
  <c r="U49" i="6"/>
  <c r="U41" i="6"/>
  <c r="U51" i="6"/>
  <c r="U48" i="6"/>
  <c r="U19" i="6"/>
  <c r="U33" i="6"/>
  <c r="U43" i="6"/>
  <c r="U25" i="6"/>
  <c r="U24" i="6"/>
  <c r="U38" i="6"/>
  <c r="U34" i="6"/>
  <c r="U36" i="6"/>
  <c r="U37" i="6"/>
  <c r="U40" i="6"/>
  <c r="U20" i="6"/>
  <c r="U10" i="6"/>
  <c r="U21" i="6"/>
  <c r="U9" i="6"/>
  <c r="U26" i="6"/>
  <c r="U16" i="6"/>
  <c r="U31" i="6"/>
  <c r="U29" i="6"/>
  <c r="U27" i="6"/>
  <c r="U15" i="6"/>
  <c r="U12" i="6"/>
  <c r="U7" i="6"/>
  <c r="U6" i="6"/>
  <c r="U11" i="6"/>
  <c r="Q2" i="6"/>
  <c r="U2" i="6" l="1"/>
  <c r="O2" i="6"/>
  <c r="S2" i="6"/>
  <c r="T2" i="6"/>
  <c r="V2" i="6"/>
  <c r="A2" i="6" l="1"/>
  <c r="A4" i="3" s="1"/>
</calcChain>
</file>

<file path=xl/sharedStrings.xml><?xml version="1.0" encoding="utf-8"?>
<sst xmlns="http://schemas.openxmlformats.org/spreadsheetml/2006/main" count="183" uniqueCount="121">
  <si>
    <t>NASCIMENTO</t>
  </si>
  <si>
    <t>NOME COMPLETO</t>
  </si>
  <si>
    <t>CATEGORIA(S)</t>
  </si>
  <si>
    <t>GÊNERO</t>
  </si>
  <si>
    <t>Categorias</t>
  </si>
  <si>
    <t>SMSub11</t>
  </si>
  <si>
    <t>&lt;=</t>
  </si>
  <si>
    <t>SFSub11</t>
  </si>
  <si>
    <t>SMSub13</t>
  </si>
  <si>
    <t>SFSub13</t>
  </si>
  <si>
    <t>SMSub15</t>
  </si>
  <si>
    <t>SFSub15</t>
  </si>
  <si>
    <t>SMSub17</t>
  </si>
  <si>
    <t>SFSub17</t>
  </si>
  <si>
    <t>SMSub19</t>
  </si>
  <si>
    <t>SFSub19</t>
  </si>
  <si>
    <t>&gt;=</t>
  </si>
  <si>
    <t>SMSenior</t>
  </si>
  <si>
    <t>SFSenior</t>
  </si>
  <si>
    <t>SMVeterano</t>
  </si>
  <si>
    <t>SFVeterano</t>
  </si>
  <si>
    <t>DMSub11</t>
  </si>
  <si>
    <t>DFSub11</t>
  </si>
  <si>
    <t>DXSub11</t>
  </si>
  <si>
    <t>DMSub13</t>
  </si>
  <si>
    <t>DFSub13</t>
  </si>
  <si>
    <t>DXSub13</t>
  </si>
  <si>
    <t>DMSub15</t>
  </si>
  <si>
    <t>DFSub15</t>
  </si>
  <si>
    <t>DXSub15</t>
  </si>
  <si>
    <t>DMSub17</t>
  </si>
  <si>
    <t>DFSub17</t>
  </si>
  <si>
    <t>DXSub17</t>
  </si>
  <si>
    <t>DMSub19</t>
  </si>
  <si>
    <t>DFSub19</t>
  </si>
  <si>
    <t>DXSub19</t>
  </si>
  <si>
    <t>DMSenior</t>
  </si>
  <si>
    <t>DFSenior</t>
  </si>
  <si>
    <t>DXSenior</t>
  </si>
  <si>
    <t>DMVeterano</t>
  </si>
  <si>
    <t>DFVeterano</t>
  </si>
  <si>
    <t>DXVeterano</t>
  </si>
  <si>
    <t>SIGLA</t>
  </si>
  <si>
    <t>IDADE</t>
  </si>
  <si>
    <t>MEMBER ID</t>
  </si>
  <si>
    <t>NAME</t>
  </si>
  <si>
    <t>DoB</t>
  </si>
  <si>
    <t>Gender</t>
  </si>
  <si>
    <t>Club</t>
  </si>
  <si>
    <t>CPF</t>
  </si>
  <si>
    <t>GENERO</t>
  </si>
  <si>
    <t>CLUBE</t>
  </si>
  <si>
    <t>NOME DA DUPLA</t>
  </si>
  <si>
    <t>CPF DA DUPLA</t>
  </si>
  <si>
    <t>PARTNER ID</t>
  </si>
  <si>
    <t>EVENT</t>
  </si>
  <si>
    <t>TAXA</t>
  </si>
  <si>
    <t>Taxas de Inscrições</t>
  </si>
  <si>
    <t>* Exceto para menores inscritos na categoria Principal</t>
  </si>
  <si>
    <t>Adulto</t>
  </si>
  <si>
    <t>Simples</t>
  </si>
  <si>
    <t>Dupla</t>
  </si>
  <si>
    <t>Filiação</t>
  </si>
  <si>
    <t>Paid</t>
  </si>
  <si>
    <t>TOTAL A PAGAR</t>
  </si>
  <si>
    <t>NÚMERO</t>
  </si>
  <si>
    <t>Idade</t>
  </si>
  <si>
    <t>SMSub9</t>
  </si>
  <si>
    <t>SFSub9</t>
  </si>
  <si>
    <t>SMPrincipal</t>
  </si>
  <si>
    <t>SFPrincipal</t>
  </si>
  <si>
    <t>SMA</t>
  </si>
  <si>
    <t>SMB</t>
  </si>
  <si>
    <t>SFA</t>
  </si>
  <si>
    <t>SFB</t>
  </si>
  <si>
    <t>DMA</t>
  </si>
  <si>
    <t>DFA</t>
  </si>
  <si>
    <t>DMB</t>
  </si>
  <si>
    <t>DFB</t>
  </si>
  <si>
    <t>DXA</t>
  </si>
  <si>
    <t>DXB</t>
  </si>
  <si>
    <t>Clube:</t>
  </si>
  <si>
    <t>Responsável:</t>
  </si>
  <si>
    <t>DXPrincipal</t>
  </si>
  <si>
    <t>DMPrincipal</t>
  </si>
  <si>
    <t>DFPrincipal</t>
  </si>
  <si>
    <t>Seq</t>
  </si>
  <si>
    <t>Técnico:</t>
  </si>
  <si>
    <t>DMSub9</t>
  </si>
  <si>
    <t>DFSub9</t>
  </si>
  <si>
    <t>DXSub9</t>
  </si>
  <si>
    <t>Sub*</t>
  </si>
  <si>
    <t>VALOR</t>
  </si>
  <si>
    <t>CONFIGURAÇÕES</t>
  </si>
  <si>
    <t>Passo 1:</t>
  </si>
  <si>
    <t>Prencher as informações gerais do clube na aba "Geral"</t>
  </si>
  <si>
    <t>Passo 2:</t>
  </si>
  <si>
    <t>Cadastrar os novos atletas na aba "Atletas"</t>
  </si>
  <si>
    <t>Acessar&gt;</t>
  </si>
  <si>
    <t>Passo 3:</t>
  </si>
  <si>
    <t>Inserir as inscrições na aba "Inscrições"</t>
  </si>
  <si>
    <t>O responsável pelo clube deve preencher todas as inscrições, inserindo uma nova inscrição para cada atleta. Caso formem-se duplas com atletas de outros clubes, esses devem estar cadastrados na aba "Atletas" com os dados idênticos à ficha de inscrição de seu clube de origem.</t>
  </si>
  <si>
    <t>IBAD</t>
  </si>
  <si>
    <t>SMELC</t>
  </si>
  <si>
    <t>AMOB</t>
  </si>
  <si>
    <t>BBC</t>
  </si>
  <si>
    <t>ABAM</t>
  </si>
  <si>
    <t>ABC</t>
  </si>
  <si>
    <t>Clubes</t>
  </si>
  <si>
    <t>AABB</t>
  </si>
  <si>
    <t>Independente</t>
  </si>
  <si>
    <t>FICHA DE INSCRIÇÃO - I Etapa do Estadual de Badminton - Joaçaba/SC -  2021</t>
  </si>
  <si>
    <t>Local: Joaçaba/SC</t>
  </si>
  <si>
    <t>Data: 28 a 29 de Agosto</t>
  </si>
  <si>
    <t>Arbitro Geral: A definir</t>
  </si>
  <si>
    <t>Dirigente 1:</t>
  </si>
  <si>
    <t>Dirigente 2:</t>
  </si>
  <si>
    <t>Dirigente 3:</t>
  </si>
  <si>
    <t>00441203973</t>
  </si>
  <si>
    <t>Pablo Schoeffel</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</si>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</sst>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R$-416]\ * #,##0.00_-;\-[$R$-416]\ * #,##0.00_-;_-[$R$-416]\ * &quot;-&quot;??_-;_-@_-"/>
  </numFmts>
  <fonts count="19" x14ac:knownFonts="1">
    <font>
      <sz val="12"/>
      <color theme="1"/>
      <name val="Arial"/>
      <family val="2"/>
    </font>
    <font>
      <b/>
      <sz val="12"/>
      <name val="Arial"/>
      <family val="2"/>
    </font>
    <font>
      <sz val="10"/>
      <name val="Arial"/>
      <family val="2"/>
    </font>
    <font>
      <b/>
      <sz val="12"/>
      <color theme="3" tint="-0.499984740745262"/>
      <name val="Arial"/>
      <family val="2"/>
    </font>
    <font>
      <sz val="12"/>
      <color theme="1"/>
      <name val="Arial"/>
      <family val="2"/>
    </font>
    <font>
      <b/>
      <sz val="10"/>
      <name val="Arial"/>
      <family val="2"/>
    </font>
    <font>
      <sz val="10"/>
      <color theme="0"/>
      <name val="Arial"/>
      <family val="2"/>
    </font>
    <font>
      <b/>
      <sz val="12"/>
      <color theme="0"/>
      <name val="Arial"/>
      <family val="2"/>
    </font>
    <font>
      <b/>
      <sz val="12"/>
      <color theme="3" tint="-0.249977111117893"/>
      <name val="Arial"/>
      <family val="2"/>
    </font>
    <font>
      <b/>
      <sz val="36"/>
      <color theme="3" tint="-0.249977111117893"/>
      <name val="Arial"/>
      <family val="2"/>
    </font>
    <font>
      <b/>
      <sz val="12"/>
      <color theme="3" tint="-0.249977111117893"/>
      <name val="Wingdings"/>
      <charset val="2"/>
    </font>
    <font>
      <b/>
      <sz val="14"/>
      <color theme="3" tint="-0.249977111117893"/>
      <name val="Arial"/>
      <family val="2"/>
    </font>
    <font>
      <b/>
      <sz val="12"/>
      <color theme="1"/>
      <name val="Arial"/>
      <family val="2"/>
    </font>
    <font>
      <b/>
      <sz val="10"/>
      <color theme="3" tint="-0.249977111117893"/>
      <name val="Arial"/>
      <family val="2"/>
    </font>
    <font>
      <sz val="10"/>
      <color theme="1"/>
      <name val="Arial"/>
      <family val="2"/>
    </font>
    <font>
      <b/>
      <sz val="12"/>
      <color theme="3" tint="-0.249977111117893"/>
      <name val="Calibri"/>
      <family val="2"/>
      <scheme val="minor"/>
    </font>
    <font>
      <u/>
      <sz val="12"/>
      <color theme="10"/>
      <name val="Arial"/>
      <family val="2"/>
    </font>
    <font>
      <u/>
      <sz val="10"/>
      <color theme="10"/>
      <name val="Arial"/>
      <family val="2"/>
    </font>
    <font>
      <sz val="12"/>
      <name val="Arial"/>
      <family val="2"/>
    </font>
  </fonts>
  <fills count="11">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medium">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style="medium">
        <color theme="9" tint="-0.249977111117893"/>
      </bottom>
      <diagonal/>
    </border>
    <border>
      <left style="thin">
        <color theme="9" tint="-0.249977111117893"/>
      </left>
      <right style="medium">
        <color theme="9" tint="-0.249977111117893"/>
      </right>
      <top style="thin">
        <color theme="9" tint="-0.249977111117893"/>
      </top>
      <bottom style="medium">
        <color theme="9" tint="-0.249977111117893"/>
      </bottom>
      <diagonal/>
    </border>
    <border>
      <left style="thin">
        <color theme="9" tint="-0.249977111117893"/>
      </left>
      <right style="thin">
        <color theme="9" tint="-0.249977111117893"/>
      </right>
      <top style="medium">
        <color theme="9" tint="-0.249977111117893"/>
      </top>
      <bottom style="thin">
        <color theme="9" tint="-0.249977111117893"/>
      </bottom>
      <diagonal/>
    </border>
    <border>
      <left style="thin">
        <color theme="9" tint="-0.249977111117893"/>
      </left>
      <right style="thin">
        <color theme="9" tint="-0.249977111117893"/>
      </right>
      <top style="medium">
        <color theme="9" tint="-0.249977111117893"/>
      </top>
      <bottom style="medium">
        <color theme="9" tint="-0.249977111117893"/>
      </bottom>
      <diagonal/>
    </border>
    <border>
      <left style="thin">
        <color theme="9" tint="-0.249977111117893"/>
      </left>
      <right style="medium">
        <color theme="9" tint="-0.249977111117893"/>
      </right>
      <top style="medium">
        <color theme="9" tint="-0.249977111117893"/>
      </top>
      <bottom style="medium">
        <color theme="9" tint="-0.249977111117893"/>
      </bottom>
      <diagonal/>
    </border>
    <border>
      <left style="double">
        <color theme="9" tint="-0.249977111117893"/>
      </left>
      <right style="thin">
        <color theme="9" tint="-0.249977111117893"/>
      </right>
      <top style="medium">
        <color theme="9" tint="-0.249977111117893"/>
      </top>
      <bottom style="thin">
        <color theme="9" tint="-0.249977111117893"/>
      </bottom>
      <diagonal/>
    </border>
    <border>
      <left style="double">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double">
        <color theme="9" tint="-0.249977111117893"/>
      </right>
      <top style="thin">
        <color theme="9" tint="-0.249977111117893"/>
      </top>
      <bottom style="thin">
        <color theme="9" tint="-0.249977111117893"/>
      </bottom>
      <diagonal/>
    </border>
    <border>
      <left style="double">
        <color theme="9" tint="-0.249977111117893"/>
      </left>
      <right style="thin">
        <color theme="9" tint="-0.249977111117893"/>
      </right>
      <top style="thin">
        <color theme="9" tint="-0.249977111117893"/>
      </top>
      <bottom style="medium">
        <color theme="9" tint="-0.249977111117893"/>
      </bottom>
      <diagonal/>
    </border>
    <border>
      <left style="thin">
        <color theme="9" tint="-0.249977111117893"/>
      </left>
      <right style="double">
        <color theme="9" tint="-0.249977111117893"/>
      </right>
      <top style="thin">
        <color theme="9" tint="-0.249977111117893"/>
      </top>
      <bottom style="medium">
        <color theme="9" tint="-0.249977111117893"/>
      </bottom>
      <diagonal/>
    </border>
    <border>
      <left style="thin">
        <color theme="9" tint="-0.249977111117893"/>
      </left>
      <right style="thin">
        <color theme="9" tint="-0.249977111117893"/>
      </right>
      <top style="medium">
        <color theme="9" tint="-0.249977111117893"/>
      </top>
      <bottom/>
      <diagonal/>
    </border>
    <border>
      <left style="thin">
        <color theme="9" tint="-0.249977111117893"/>
      </left>
      <right style="thin">
        <color theme="9" tint="-0.249977111117893"/>
      </right>
      <top/>
      <bottom style="medium">
        <color theme="9" tint="-0.249977111117893"/>
      </bottom>
      <diagonal/>
    </border>
    <border>
      <left style="thin">
        <color theme="9" tint="-0.249977111117893"/>
      </left>
      <right style="medium">
        <color theme="9" tint="-0.249977111117893"/>
      </right>
      <top style="medium">
        <color theme="9" tint="-0.249977111117893"/>
      </top>
      <bottom style="thin">
        <color theme="9" tint="-0.249977111117893"/>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right/>
      <top style="thin">
        <color indexed="64"/>
      </top>
      <bottom/>
      <diagonal/>
    </border>
    <border>
      <left style="thin">
        <color theme="9" tint="-0.249977111117893"/>
      </left>
      <right style="thin">
        <color theme="9" tint="-0.249977111117893"/>
      </right>
      <top style="thin">
        <color theme="9" tint="-0.249977111117893"/>
      </top>
      <bottom style="thin">
        <color indexed="64"/>
      </bottom>
      <diagonal/>
    </border>
    <border>
      <left style="thin">
        <color theme="9" tint="-0.249977111117893"/>
      </left>
      <right style="thin">
        <color theme="9" tint="-0.249977111117893"/>
      </right>
      <top/>
      <bottom style="thin">
        <color indexed="64"/>
      </bottom>
      <diagonal/>
    </border>
    <border>
      <left style="medium">
        <color theme="9" tint="-0.249977111117893"/>
      </left>
      <right style="medium">
        <color theme="9" tint="-0.249977111117893"/>
      </right>
      <top style="medium">
        <color theme="9" tint="-0.249977111117893"/>
      </top>
      <bottom style="thin">
        <color indexed="64"/>
      </bottom>
      <diagonal/>
    </border>
    <border>
      <left style="thin">
        <color theme="9" tint="-0.249977111117893"/>
      </left>
      <right style="double">
        <color theme="9" tint="-0.249977111117893"/>
      </right>
      <top style="thin">
        <color theme="9" tint="-0.249977111117893"/>
      </top>
      <bottom style="thin">
        <color indexed="64"/>
      </bottom>
      <diagonal/>
    </border>
    <border>
      <left style="double">
        <color theme="9" tint="-0.249977111117893"/>
      </left>
      <right style="thin">
        <color theme="9" tint="-0.249977111117893"/>
      </right>
      <top style="thin">
        <color theme="9" tint="-0.249977111117893"/>
      </top>
      <bottom style="thin">
        <color indexed="64"/>
      </bottom>
      <diagonal/>
    </border>
    <border>
      <left style="thin">
        <color theme="9" tint="-0.249977111117893"/>
      </left>
      <right style="medium">
        <color theme="9" tint="-0.249977111117893"/>
      </right>
      <top style="thin">
        <color theme="9" tint="-0.249977111117893"/>
      </top>
      <bottom style="thin">
        <color indexed="64"/>
      </bottom>
      <diagonal/>
    </border>
    <border>
      <left style="thin">
        <color indexed="64"/>
      </left>
      <right style="thin">
        <color theme="9" tint="-0.249977111117893"/>
      </right>
      <top/>
      <bottom style="medium">
        <color theme="9" tint="-0.24997711111789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9" tint="-0.249977111117893"/>
      </left>
      <right style="thin">
        <color theme="9" tint="-0.249977111117893"/>
      </right>
      <top/>
      <bottom/>
      <diagonal/>
    </border>
    <border>
      <left/>
      <right/>
      <top style="medium">
        <color theme="9" tint="-0.249977111117893"/>
      </top>
      <bottom/>
      <diagonal/>
    </border>
    <border>
      <left style="thin">
        <color theme="9" tint="-0.249977111117893"/>
      </left>
      <right/>
      <top style="medium">
        <color theme="9" tint="-0.249977111117893"/>
      </top>
      <bottom/>
      <diagonal/>
    </border>
    <border>
      <left style="thin">
        <color theme="9" tint="-0.249977111117893"/>
      </left>
      <right/>
      <top/>
      <bottom/>
      <diagonal/>
    </border>
    <border>
      <left style="thin">
        <color theme="9" tint="-0.249977111117893"/>
      </left>
      <right/>
      <top/>
      <bottom style="medium">
        <color theme="9" tint="-0.249977111117893"/>
      </bottom>
      <diagonal/>
    </border>
    <border>
      <left/>
      <right style="thin">
        <color theme="9" tint="-0.249977111117893"/>
      </right>
      <top style="medium">
        <color theme="9" tint="-0.249977111117893"/>
      </top>
      <bottom/>
      <diagonal/>
    </border>
    <border>
      <left/>
      <right style="thin">
        <color theme="9" tint="-0.249977111117893"/>
      </right>
      <top/>
      <bottom/>
      <diagonal/>
    </border>
    <border>
      <left/>
      <right style="thin">
        <color theme="9" tint="-0.249977111117893"/>
      </right>
      <top/>
      <bottom style="medium">
        <color theme="9" tint="-0.249977111117893"/>
      </bottom>
      <diagonal/>
    </border>
    <border>
      <left/>
      <right style="double">
        <color theme="9" tint="-0.249977111117893"/>
      </right>
      <top style="medium">
        <color theme="9" tint="-0.249977111117893"/>
      </top>
      <bottom/>
      <diagonal/>
    </border>
    <border>
      <left style="thin">
        <color indexed="64"/>
      </left>
      <right style="thin">
        <color theme="9" tint="-0.249977111117893"/>
      </right>
      <top style="medium">
        <color theme="9" tint="-0.249977111117893"/>
      </top>
      <bottom/>
      <diagonal/>
    </border>
    <border>
      <left style="thin">
        <color indexed="64"/>
      </left>
      <right style="thin">
        <color theme="9" tint="-0.249977111117893"/>
      </right>
      <top/>
      <bottom/>
      <diagonal/>
    </border>
    <border>
      <left/>
      <right style="double">
        <color theme="9" tint="-0.249977111117893"/>
      </right>
      <top/>
      <bottom/>
      <diagonal/>
    </border>
    <border>
      <left/>
      <right style="thin">
        <color theme="9" tint="-0.249977111117893"/>
      </right>
      <top/>
      <bottom style="thin">
        <color indexed="64"/>
      </bottom>
      <diagonal/>
    </border>
    <border>
      <left style="thin">
        <color theme="9" tint="-0.249977111117893"/>
      </left>
      <right/>
      <top/>
      <bottom style="thin">
        <color indexed="64"/>
      </bottom>
      <diagonal/>
    </border>
    <border>
      <left style="thin">
        <color indexed="64"/>
      </left>
      <right style="thin">
        <color theme="9" tint="-0.249977111117893"/>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xf numFmtId="164"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44" fontId="4"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0" fontId="16" fillId="0" borderId="0" applyNumberFormat="0" applyFill="0" applyBorder="0" applyAlignment="0" applyProtection="0"/>
  </cellStyleXfs>
  <cellXfs count="222">
    <xf numFmtId="0" fontId="0" fillId="0" borderId="0" xfId="0"/>
    <xf numFmtId="49" fontId="8" fillId="0" borderId="0"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10" fillId="4" borderId="15"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locked="0" hidden="1"/>
    </xf>
    <xf numFmtId="0" fontId="10" fillId="3" borderId="11" xfId="0" applyNumberFormat="1" applyFont="1" applyFill="1" applyBorder="1" applyAlignment="1" applyProtection="1">
      <alignment horizontal="center" vertical="center"/>
      <protection hidden="1"/>
    </xf>
    <xf numFmtId="0" fontId="8" fillId="3" borderId="11" xfId="0" applyNumberFormat="1" applyFont="1" applyFill="1" applyBorder="1" applyAlignment="1" applyProtection="1">
      <alignment horizontal="center" vertical="center"/>
      <protection hidden="1"/>
    </xf>
    <xf numFmtId="14" fontId="8" fillId="3" borderId="11" xfId="0" applyNumberFormat="1" applyFont="1" applyFill="1" applyBorder="1" applyAlignment="1" applyProtection="1">
      <alignment horizontal="center" vertical="center"/>
      <protection hidden="1"/>
    </xf>
    <xf numFmtId="44" fontId="8" fillId="3" borderId="11" xfId="0" applyNumberFormat="1" applyFont="1" applyFill="1" applyBorder="1" applyAlignment="1" applyProtection="1">
      <alignment horizontal="center" vertical="center"/>
      <protection hidden="1"/>
    </xf>
    <xf numFmtId="0" fontId="8" fillId="3" borderId="12" xfId="0" applyNumberFormat="1" applyFont="1" applyFill="1" applyBorder="1" applyAlignment="1" applyProtection="1">
      <alignment horizontal="center" vertical="center"/>
      <protection hidden="1"/>
    </xf>
    <xf numFmtId="0" fontId="10" fillId="5" borderId="13" xfId="0" applyNumberFormat="1" applyFont="1" applyFill="1" applyBorder="1" applyAlignment="1" applyProtection="1">
      <alignment horizontal="center" vertical="center"/>
      <protection hidden="1"/>
    </xf>
    <xf numFmtId="0" fontId="8" fillId="5" borderId="13" xfId="0" applyNumberFormat="1" applyFont="1" applyFill="1" applyBorder="1" applyAlignment="1" applyProtection="1">
      <alignment horizontal="center" vertical="center"/>
      <protection hidden="1"/>
    </xf>
    <xf numFmtId="14" fontId="8" fillId="5" borderId="13" xfId="0" applyNumberFormat="1" applyFont="1" applyFill="1" applyBorder="1" applyAlignment="1" applyProtection="1">
      <alignment horizontal="center" vertical="center"/>
      <protection hidden="1"/>
    </xf>
    <xf numFmtId="44" fontId="8" fillId="5" borderId="13" xfId="0" applyNumberFormat="1" applyFont="1" applyFill="1" applyBorder="1" applyAlignment="1" applyProtection="1">
      <alignment horizontal="center" vertical="center"/>
      <protection hidden="1"/>
    </xf>
    <xf numFmtId="0" fontId="8" fillId="5" borderId="14" xfId="0" applyNumberFormat="1" applyFont="1" applyFill="1" applyBorder="1" applyAlignment="1" applyProtection="1">
      <alignment horizontal="center" vertical="center"/>
      <protection hidden="1"/>
    </xf>
    <xf numFmtId="49" fontId="8" fillId="0" borderId="0" xfId="0" applyNumberFormat="1" applyFont="1" applyFill="1" applyBorder="1" applyAlignment="1" applyProtection="1">
      <alignment vertical="center"/>
      <protection locked="0" hidden="1"/>
    </xf>
    <xf numFmtId="14" fontId="8" fillId="0" borderId="0" xfId="0" applyNumberFormat="1" applyFont="1" applyFill="1" applyBorder="1" applyAlignment="1" applyProtection="1">
      <alignment horizontal="center" vertical="center"/>
      <protection locked="0" hidden="1"/>
    </xf>
    <xf numFmtId="0" fontId="8" fillId="0" borderId="0" xfId="5" applyNumberFormat="1" applyFont="1" applyFill="1" applyBorder="1" applyAlignment="1" applyProtection="1">
      <alignment vertical="center"/>
      <protection hidden="1"/>
    </xf>
    <xf numFmtId="0" fontId="8" fillId="4" borderId="18" xfId="0" applyNumberFormat="1" applyFont="1" applyFill="1" applyBorder="1" applyAlignment="1" applyProtection="1">
      <alignment horizontal="left" vertical="center"/>
      <protection hidden="1"/>
    </xf>
    <xf numFmtId="44" fontId="8" fillId="4" borderId="15" xfId="0" applyNumberFormat="1" applyFont="1" applyFill="1" applyBorder="1" applyAlignment="1" applyProtection="1">
      <alignment horizontal="center" vertical="center"/>
      <protection hidden="1"/>
    </xf>
    <xf numFmtId="0" fontId="8" fillId="4" borderId="25" xfId="0" applyNumberFormat="1" applyFont="1" applyFill="1" applyBorder="1" applyAlignment="1" applyProtection="1">
      <alignment horizontal="center" vertical="center"/>
      <protection hidden="1"/>
    </xf>
    <xf numFmtId="0" fontId="8" fillId="3" borderId="19" xfId="0" applyNumberFormat="1" applyFont="1" applyFill="1" applyBorder="1" applyAlignment="1" applyProtection="1">
      <alignment horizontal="left" vertical="center"/>
      <protection hidden="1"/>
    </xf>
    <xf numFmtId="0" fontId="8" fillId="5" borderId="21" xfId="0" applyNumberFormat="1"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0" fillId="0" borderId="0" xfId="0" applyNumberFormat="1" applyBorder="1" applyProtection="1">
      <protection hidden="1"/>
    </xf>
    <xf numFmtId="0" fontId="0" fillId="0" borderId="0" xfId="0" applyNumberFormat="1" applyBorder="1" applyAlignment="1" applyProtection="1">
      <alignment horizontal="left" vertical="center"/>
      <protection hidden="1"/>
    </xf>
    <xf numFmtId="14" fontId="0" fillId="0" borderId="0" xfId="0" applyNumberFormat="1" applyBorder="1" applyAlignment="1" applyProtection="1">
      <alignment horizontal="center" vertical="center"/>
      <protection hidden="1"/>
    </xf>
    <xf numFmtId="0" fontId="0" fillId="0" borderId="0" xfId="0" applyNumberFormat="1" applyBorder="1" applyAlignment="1" applyProtection="1">
      <alignment horizontal="center"/>
      <protection hidden="1"/>
    </xf>
    <xf numFmtId="0" fontId="8" fillId="0" borderId="0" xfId="0" applyNumberFormat="1" applyFont="1" applyFill="1" applyBorder="1" applyAlignment="1" applyProtection="1">
      <alignment horizontal="center" vertical="center"/>
      <protection locked="0" hidden="1"/>
    </xf>
    <xf numFmtId="44" fontId="8" fillId="4" borderId="15" xfId="5" applyFont="1" applyFill="1" applyBorder="1" applyAlignment="1" applyProtection="1">
      <alignment vertical="center"/>
      <protection hidden="1"/>
    </xf>
    <xf numFmtId="44" fontId="8" fillId="3" borderId="11" xfId="5" applyFont="1" applyFill="1" applyBorder="1" applyAlignment="1" applyProtection="1">
      <alignment vertical="center"/>
      <protection hidden="1"/>
    </xf>
    <xf numFmtId="44" fontId="8" fillId="5" borderId="13" xfId="5" applyFont="1" applyFill="1" applyBorder="1" applyAlignment="1" applyProtection="1">
      <alignment vertical="center"/>
      <protection hidden="1"/>
    </xf>
    <xf numFmtId="44" fontId="8" fillId="0" borderId="0" xfId="5" applyFont="1" applyFill="1" applyBorder="1" applyAlignment="1" applyProtection="1">
      <alignment vertical="center"/>
      <protection locked="0" hidden="1"/>
    </xf>
    <xf numFmtId="1" fontId="8" fillId="0" borderId="0" xfId="5" applyNumberFormat="1" applyFont="1" applyFill="1" applyBorder="1" applyAlignment="1" applyProtection="1">
      <alignment vertical="center"/>
      <protection locked="0" hidden="1"/>
    </xf>
    <xf numFmtId="0" fontId="8" fillId="3" borderId="20" xfId="0" applyNumberFormat="1" applyFont="1" applyFill="1" applyBorder="1" applyAlignment="1" applyProtection="1">
      <alignment vertical="center"/>
      <protection hidden="1"/>
    </xf>
    <xf numFmtId="0" fontId="8" fillId="5" borderId="22" xfId="0" applyNumberFormat="1" applyFont="1" applyFill="1" applyBorder="1" applyAlignment="1" applyProtection="1">
      <alignment vertical="center"/>
      <protection hidden="1"/>
    </xf>
    <xf numFmtId="49" fontId="8" fillId="3" borderId="11" xfId="0" applyNumberFormat="1" applyFont="1" applyFill="1" applyBorder="1" applyAlignment="1" applyProtection="1">
      <alignment horizontal="center" vertical="center"/>
      <protection hidden="1"/>
    </xf>
    <xf numFmtId="49" fontId="8" fillId="5" borderId="13" xfId="0" applyNumberFormat="1" applyFont="1" applyFill="1" applyBorder="1" applyAlignment="1" applyProtection="1">
      <alignment horizontal="center" vertical="center"/>
      <protection hidden="1"/>
    </xf>
    <xf numFmtId="49" fontId="8" fillId="4" borderId="23" xfId="0" applyNumberFormat="1" applyFont="1" applyFill="1" applyBorder="1" applyAlignment="1" applyProtection="1">
      <alignment vertical="center"/>
      <protection hidden="1"/>
    </xf>
    <xf numFmtId="49" fontId="8" fillId="4" borderId="24" xfId="0" applyNumberFormat="1" applyFont="1" applyFill="1" applyBorder="1" applyAlignment="1" applyProtection="1">
      <alignment vertical="center"/>
      <protection hidden="1"/>
    </xf>
    <xf numFmtId="49" fontId="3" fillId="0" borderId="27" xfId="0" applyNumberFormat="1" applyFont="1" applyFill="1" applyBorder="1" applyAlignment="1" applyProtection="1">
      <alignment horizontal="center" vertical="center"/>
      <protection locked="0" hidden="1"/>
    </xf>
    <xf numFmtId="49" fontId="3" fillId="0" borderId="26" xfId="0" applyNumberFormat="1" applyFont="1" applyFill="1" applyBorder="1" applyAlignment="1" applyProtection="1">
      <alignment horizontal="center" vertical="center"/>
      <protection locked="0" hidden="1"/>
    </xf>
    <xf numFmtId="49" fontId="3" fillId="0" borderId="0" xfId="0" applyNumberFormat="1" applyFont="1" applyFill="1" applyBorder="1" applyAlignment="1" applyProtection="1">
      <alignment horizontal="center" vertical="center"/>
      <protection hidden="1"/>
    </xf>
    <xf numFmtId="0" fontId="7" fillId="2" borderId="8" xfId="0" applyFont="1" applyFill="1" applyBorder="1" applyAlignment="1" applyProtection="1">
      <alignment horizontal="left" vertical="center"/>
      <protection hidden="1"/>
    </xf>
    <xf numFmtId="0" fontId="8" fillId="2" borderId="8" xfId="0" applyFont="1" applyFill="1" applyBorder="1" applyAlignment="1" applyProtection="1">
      <alignment vertical="center"/>
      <protection locked="0" hidden="1"/>
    </xf>
    <xf numFmtId="49" fontId="8" fillId="4" borderId="30" xfId="0" applyNumberFormat="1" applyFont="1" applyFill="1" applyBorder="1" applyAlignment="1" applyProtection="1">
      <alignment vertical="center"/>
      <protection hidden="1"/>
    </xf>
    <xf numFmtId="49" fontId="3" fillId="0" borderId="31" xfId="0" applyNumberFormat="1" applyFont="1" applyFill="1" applyBorder="1" applyAlignment="1" applyProtection="1">
      <alignment horizontal="center" vertical="center"/>
      <protection locked="0" hidden="1"/>
    </xf>
    <xf numFmtId="0" fontId="8" fillId="5" borderId="32" xfId="0" applyNumberFormat="1" applyFont="1" applyFill="1" applyBorder="1" applyAlignment="1" applyProtection="1">
      <alignment vertical="center"/>
      <protection hidden="1"/>
    </xf>
    <xf numFmtId="0" fontId="8" fillId="5" borderId="33" xfId="0" applyNumberFormat="1" applyFont="1" applyFill="1" applyBorder="1" applyAlignment="1" applyProtection="1">
      <alignment horizontal="left" vertical="center"/>
      <protection hidden="1"/>
    </xf>
    <xf numFmtId="49" fontId="8" fillId="5" borderId="29" xfId="0" applyNumberFormat="1" applyFont="1" applyFill="1" applyBorder="1" applyAlignment="1" applyProtection="1">
      <alignment horizontal="center" vertical="center"/>
      <protection hidden="1"/>
    </xf>
    <xf numFmtId="0" fontId="8" fillId="5" borderId="29" xfId="0" applyNumberFormat="1" applyFont="1" applyFill="1" applyBorder="1" applyAlignment="1" applyProtection="1">
      <alignment horizontal="center" vertical="center"/>
      <protection hidden="1"/>
    </xf>
    <xf numFmtId="14" fontId="8" fillId="5" borderId="29" xfId="0" applyNumberFormat="1" applyFont="1" applyFill="1" applyBorder="1" applyAlignment="1" applyProtection="1">
      <alignment horizontal="center" vertical="center"/>
      <protection hidden="1"/>
    </xf>
    <xf numFmtId="44" fontId="8" fillId="5" borderId="29" xfId="0" applyNumberFormat="1" applyFont="1" applyFill="1" applyBorder="1" applyAlignment="1" applyProtection="1">
      <alignment horizontal="center" vertical="center"/>
      <protection hidden="1"/>
    </xf>
    <xf numFmtId="0" fontId="8" fillId="5" borderId="34" xfId="0" applyNumberFormat="1" applyFont="1" applyFill="1" applyBorder="1" applyAlignment="1" applyProtection="1">
      <alignment horizontal="center" vertical="center"/>
      <protection hidden="1"/>
    </xf>
    <xf numFmtId="0" fontId="8" fillId="2" borderId="10" xfId="0" applyFont="1" applyFill="1" applyBorder="1" applyAlignment="1" applyProtection="1">
      <alignment vertical="center"/>
      <protection locked="0" hidden="1"/>
    </xf>
    <xf numFmtId="1" fontId="7" fillId="8" borderId="24" xfId="5" applyNumberFormat="1" applyFont="1" applyFill="1" applyBorder="1" applyAlignment="1" applyProtection="1">
      <alignment horizontal="left" vertical="center"/>
      <protection hidden="1"/>
    </xf>
    <xf numFmtId="0" fontId="7" fillId="8" borderId="24" xfId="0" applyNumberFormat="1" applyFont="1" applyFill="1" applyBorder="1" applyAlignment="1" applyProtection="1">
      <alignment horizontal="left" vertical="center"/>
      <protection hidden="1"/>
    </xf>
    <xf numFmtId="49" fontId="7" fillId="8" borderId="24" xfId="0" applyNumberFormat="1" applyFont="1" applyFill="1" applyBorder="1" applyAlignment="1" applyProtection="1">
      <alignment horizontal="left" vertical="center"/>
      <protection hidden="1"/>
    </xf>
    <xf numFmtId="14" fontId="7" fillId="8" borderId="24" xfId="0" applyNumberFormat="1" applyFont="1" applyFill="1" applyBorder="1" applyAlignment="1" applyProtection="1">
      <alignment horizontal="left" vertical="center"/>
      <protection hidden="1"/>
    </xf>
    <xf numFmtId="0" fontId="7" fillId="8" borderId="24" xfId="5" applyNumberFormat="1" applyFont="1" applyFill="1" applyBorder="1" applyAlignment="1" applyProtection="1">
      <alignment horizontal="left" vertical="center"/>
      <protection hidden="1"/>
    </xf>
    <xf numFmtId="49" fontId="7" fillId="8" borderId="16" xfId="0" applyNumberFormat="1" applyFont="1" applyFill="1" applyBorder="1" applyAlignment="1" applyProtection="1">
      <alignment horizontal="left" vertical="center"/>
      <protection hidden="1"/>
    </xf>
    <xf numFmtId="0" fontId="7" fillId="8" borderId="16" xfId="0" applyNumberFormat="1" applyFont="1" applyFill="1" applyBorder="1" applyAlignment="1" applyProtection="1">
      <alignment horizontal="left" vertical="center"/>
      <protection hidden="1"/>
    </xf>
    <xf numFmtId="49" fontId="7" fillId="8" borderId="17" xfId="0" applyNumberFormat="1" applyFont="1" applyFill="1" applyBorder="1" applyAlignment="1" applyProtection="1">
      <alignment horizontal="left" vertical="center"/>
      <protection hidden="1"/>
    </xf>
    <xf numFmtId="44" fontId="7" fillId="8" borderId="35" xfId="5" applyFont="1" applyFill="1" applyBorder="1" applyAlignment="1" applyProtection="1">
      <alignment horizontal="left" vertical="center"/>
      <protection hidden="1"/>
    </xf>
    <xf numFmtId="0" fontId="8" fillId="4" borderId="15" xfId="0" applyFont="1" applyFill="1" applyBorder="1" applyAlignment="1" applyProtection="1">
      <alignment vertical="center"/>
      <protection locked="0"/>
    </xf>
    <xf numFmtId="0" fontId="8" fillId="3" borderId="11" xfId="0" applyFont="1" applyFill="1" applyBorder="1" applyAlignment="1" applyProtection="1">
      <alignment vertical="center"/>
      <protection locked="0"/>
    </xf>
    <xf numFmtId="0" fontId="8" fillId="5" borderId="13" xfId="0" applyFont="1" applyFill="1" applyBorder="1" applyAlignment="1" applyProtection="1">
      <alignment vertical="center"/>
      <protection locked="0"/>
    </xf>
    <xf numFmtId="49" fontId="8" fillId="4" borderId="15" xfId="0" applyNumberFormat="1" applyFont="1" applyFill="1" applyBorder="1" applyAlignment="1" applyProtection="1">
      <alignment horizontal="center" vertical="center"/>
      <protection hidden="1"/>
    </xf>
    <xf numFmtId="0" fontId="8" fillId="4" borderId="15" xfId="0" applyNumberFormat="1" applyFont="1" applyFill="1" applyBorder="1" applyAlignment="1" applyProtection="1">
      <alignment horizontal="center" vertical="center"/>
      <protection hidden="1"/>
    </xf>
    <xf numFmtId="14" fontId="8" fillId="4" borderId="15" xfId="0" applyNumberFormat="1" applyFont="1" applyFill="1" applyBorder="1" applyAlignment="1" applyProtection="1">
      <alignment horizontal="center" vertical="center"/>
      <protection hidden="1"/>
    </xf>
    <xf numFmtId="0" fontId="0" fillId="0" borderId="58" xfId="0" applyNumberFormat="1" applyBorder="1" applyProtection="1">
      <protection hidden="1"/>
    </xf>
    <xf numFmtId="0" fontId="0" fillId="0" borderId="10" xfId="0" applyNumberFormat="1" applyBorder="1" applyProtection="1">
      <protection hidden="1"/>
    </xf>
    <xf numFmtId="0" fontId="12" fillId="0" borderId="59" xfId="0" applyNumberFormat="1" applyFont="1" applyBorder="1" applyAlignment="1" applyProtection="1">
      <alignment horizontal="left" vertical="center"/>
      <protection hidden="1"/>
    </xf>
    <xf numFmtId="14" fontId="12" fillId="0" borderId="59" xfId="0" applyNumberFormat="1" applyFont="1" applyBorder="1" applyAlignment="1" applyProtection="1">
      <alignment horizontal="center" vertical="center"/>
      <protection hidden="1"/>
    </xf>
    <xf numFmtId="0" fontId="12" fillId="0" borderId="59" xfId="0" applyNumberFormat="1" applyFont="1" applyBorder="1" applyAlignment="1" applyProtection="1">
      <alignment horizontal="center"/>
      <protection hidden="1"/>
    </xf>
    <xf numFmtId="0" fontId="12" fillId="0" borderId="9" xfId="0" applyNumberFormat="1" applyFont="1" applyBorder="1" applyProtection="1">
      <protection hidden="1"/>
    </xf>
    <xf numFmtId="49" fontId="3" fillId="0" borderId="60" xfId="0" applyNumberFormat="1" applyFont="1" applyFill="1" applyBorder="1" applyAlignment="1" applyProtection="1">
      <alignment horizontal="center" vertical="center"/>
      <protection locked="0" hidden="1"/>
    </xf>
    <xf numFmtId="49" fontId="7" fillId="0" borderId="59" xfId="0" applyNumberFormat="1" applyFont="1" applyFill="1" applyBorder="1" applyAlignment="1" applyProtection="1">
      <alignment horizontal="center" vertical="center"/>
      <protection hidden="1"/>
    </xf>
    <xf numFmtId="49" fontId="3" fillId="0" borderId="27" xfId="0" applyNumberFormat="1" applyFont="1" applyFill="1" applyBorder="1" applyAlignment="1" applyProtection="1">
      <alignment horizontal="center" vertical="center"/>
      <protection locked="0" hidden="1"/>
    </xf>
    <xf numFmtId="49" fontId="3" fillId="0" borderId="1" xfId="0" applyNumberFormat="1" applyFont="1" applyFill="1" applyBorder="1" applyAlignment="1" applyProtection="1">
      <alignment horizontal="center" vertical="center"/>
      <protection locked="0" hidden="1"/>
    </xf>
    <xf numFmtId="49" fontId="3" fillId="0" borderId="1" xfId="0" applyNumberFormat="1" applyFont="1" applyFill="1" applyBorder="1" applyAlignment="1">
      <alignment horizontal="center" vertical="center"/>
    </xf>
    <xf numFmtId="44" fontId="5" fillId="10" borderId="28" xfId="5" applyFont="1" applyFill="1" applyBorder="1" applyAlignment="1" applyProtection="1">
      <alignment horizontal="right" vertical="center"/>
      <protection hidden="1"/>
    </xf>
    <xf numFmtId="44" fontId="5" fillId="10" borderId="0" xfId="5" applyFont="1" applyFill="1" applyBorder="1" applyAlignment="1" applyProtection="1">
      <alignment horizontal="right" vertical="center"/>
      <protection hidden="1"/>
    </xf>
    <xf numFmtId="44" fontId="13" fillId="9" borderId="38" xfId="5" applyFont="1" applyFill="1" applyBorder="1" applyAlignment="1" applyProtection="1">
      <alignment horizontal="right" vertical="center"/>
      <protection hidden="1"/>
    </xf>
    <xf numFmtId="44" fontId="13" fillId="0" borderId="0" xfId="5" applyFont="1" applyFill="1" applyBorder="1" applyAlignment="1" applyProtection="1">
      <alignment horizontal="right" vertical="center"/>
      <protection hidden="1"/>
    </xf>
    <xf numFmtId="44" fontId="5" fillId="0" borderId="0" xfId="5" applyFont="1" applyFill="1" applyBorder="1" applyAlignment="1" applyProtection="1">
      <alignment horizontal="right" vertical="center"/>
      <protection hidden="1"/>
    </xf>
    <xf numFmtId="49" fontId="5" fillId="0" borderId="0" xfId="0" applyNumberFormat="1" applyFont="1" applyFill="1" applyBorder="1" applyAlignment="1" applyProtection="1">
      <alignment horizontal="right" vertical="center" wrapText="1"/>
      <protection hidden="1"/>
    </xf>
    <xf numFmtId="49" fontId="1" fillId="0" borderId="0" xfId="0" applyNumberFormat="1" applyFont="1" applyFill="1" applyBorder="1" applyAlignment="1" applyProtection="1">
      <alignment horizontal="left" vertical="center"/>
      <protection hidden="1"/>
    </xf>
    <xf numFmtId="49" fontId="1" fillId="0" borderId="0" xfId="0" applyNumberFormat="1" applyFont="1" applyFill="1" applyBorder="1" applyAlignment="1" applyProtection="1">
      <alignment vertical="center" wrapText="1"/>
      <protection hidden="1"/>
    </xf>
    <xf numFmtId="0" fontId="8" fillId="0" borderId="28" xfId="0" applyFont="1" applyFill="1" applyBorder="1" applyAlignment="1" applyProtection="1">
      <alignment horizontal="left" vertical="center"/>
      <protection hidden="1"/>
    </xf>
    <xf numFmtId="0" fontId="8" fillId="0" borderId="28" xfId="0" applyFont="1" applyFill="1" applyBorder="1" applyAlignment="1" applyProtection="1">
      <alignment horizontal="center" vertical="center"/>
      <protection hidden="1"/>
    </xf>
    <xf numFmtId="49" fontId="8" fillId="0" borderId="28" xfId="0" applyNumberFormat="1" applyFont="1" applyFill="1" applyBorder="1" applyAlignment="1" applyProtection="1">
      <alignment horizontal="center" vertical="center"/>
      <protection hidden="1"/>
    </xf>
    <xf numFmtId="0" fontId="8" fillId="0" borderId="5" xfId="0" applyFont="1" applyFill="1" applyBorder="1" applyAlignment="1" applyProtection="1">
      <alignment vertical="center"/>
      <protection hidden="1"/>
    </xf>
    <xf numFmtId="0" fontId="8" fillId="0" borderId="8" xfId="0" applyFont="1" applyFill="1" applyBorder="1" applyAlignment="1" applyProtection="1">
      <alignment vertical="center"/>
      <protection hidden="1"/>
    </xf>
    <xf numFmtId="0" fontId="7" fillId="8" borderId="24" xfId="0" applyNumberFormat="1" applyFont="1" applyFill="1" applyBorder="1" applyAlignment="1" applyProtection="1">
      <alignment vertical="center" wrapText="1"/>
      <protection hidden="1"/>
    </xf>
    <xf numFmtId="0" fontId="8" fillId="0" borderId="0" xfId="0" applyNumberFormat="1" applyFont="1" applyFill="1" applyBorder="1" applyAlignment="1" applyProtection="1">
      <alignment vertical="center" wrapText="1"/>
      <protection locked="0" hidden="1"/>
    </xf>
    <xf numFmtId="0" fontId="7" fillId="8" borderId="24" xfId="0" applyNumberFormat="1" applyFont="1" applyFill="1" applyBorder="1" applyAlignment="1" applyProtection="1">
      <alignment horizontal="left" vertical="center" wrapText="1"/>
      <protection hidden="1"/>
    </xf>
    <xf numFmtId="44" fontId="5" fillId="10" borderId="64" xfId="5" applyFont="1" applyFill="1" applyBorder="1" applyAlignment="1" applyProtection="1">
      <alignment horizontal="right" vertical="center"/>
      <protection hidden="1"/>
    </xf>
    <xf numFmtId="44" fontId="5" fillId="0" borderId="0" xfId="5" applyFont="1" applyFill="1" applyBorder="1" applyAlignment="1" applyProtection="1">
      <alignment horizontal="left" vertical="center"/>
      <protection hidden="1"/>
    </xf>
    <xf numFmtId="44" fontId="13" fillId="0" borderId="2" xfId="5" applyFont="1" applyFill="1" applyBorder="1" applyAlignment="1" applyProtection="1">
      <alignment horizontal="right" vertical="center"/>
      <protection hidden="1"/>
    </xf>
    <xf numFmtId="44" fontId="5" fillId="0" borderId="61" xfId="5" applyFont="1" applyFill="1" applyBorder="1" applyAlignment="1" applyProtection="1">
      <alignment vertical="center"/>
      <protection hidden="1"/>
    </xf>
    <xf numFmtId="44" fontId="13" fillId="0" borderId="40" xfId="5" applyFont="1" applyFill="1" applyBorder="1" applyAlignment="1" applyProtection="1">
      <alignment horizontal="right" vertical="center"/>
      <protection hidden="1"/>
    </xf>
    <xf numFmtId="44" fontId="13" fillId="0" borderId="63" xfId="5" applyFont="1" applyFill="1" applyBorder="1" applyAlignment="1" applyProtection="1">
      <alignment horizontal="right" vertical="center"/>
      <protection hidden="1"/>
    </xf>
    <xf numFmtId="44" fontId="5" fillId="0" borderId="0" xfId="5" applyFont="1" applyFill="1" applyBorder="1" applyAlignment="1" applyProtection="1">
      <alignment horizontal="center" vertical="center"/>
    </xf>
    <xf numFmtId="49" fontId="5" fillId="0" borderId="0" xfId="0" applyNumberFormat="1" applyFont="1" applyFill="1" applyBorder="1" applyAlignment="1" applyProtection="1">
      <alignment vertical="center" wrapText="1"/>
    </xf>
    <xf numFmtId="44" fontId="17" fillId="0" borderId="62" xfId="8" applyNumberFormat="1" applyFont="1" applyFill="1" applyBorder="1" applyAlignment="1" applyProtection="1">
      <alignment horizontal="center" vertical="center"/>
    </xf>
    <xf numFmtId="44" fontId="17" fillId="0" borderId="65" xfId="8" applyNumberFormat="1" applyFont="1" applyFill="1" applyBorder="1" applyAlignment="1" applyProtection="1">
      <alignment horizontal="center" vertical="center"/>
    </xf>
    <xf numFmtId="0" fontId="1" fillId="0" borderId="0" xfId="2" applyFont="1" applyFill="1" applyAlignment="1" applyProtection="1">
      <alignment vertical="center"/>
    </xf>
    <xf numFmtId="0" fontId="1" fillId="0" borderId="0" xfId="2" applyFont="1" applyFill="1" applyBorder="1" applyAlignment="1" applyProtection="1">
      <alignment horizontal="center" vertical="center"/>
    </xf>
    <xf numFmtId="0" fontId="1" fillId="0" borderId="0" xfId="2" applyFont="1" applyFill="1" applyAlignment="1" applyProtection="1">
      <alignment horizontal="center" vertical="center"/>
    </xf>
    <xf numFmtId="0" fontId="7" fillId="2" borderId="1" xfId="2" applyFont="1" applyFill="1" applyBorder="1" applyAlignment="1" applyProtection="1">
      <alignment horizontal="center" vertical="center"/>
    </xf>
    <xf numFmtId="0" fontId="6" fillId="2" borderId="1" xfId="0" applyFont="1" applyFill="1" applyBorder="1" applyAlignment="1" applyProtection="1">
      <alignment horizontal="center"/>
    </xf>
    <xf numFmtId="0" fontId="6" fillId="2" borderId="6" xfId="0" applyFont="1" applyFill="1" applyBorder="1" applyAlignment="1" applyProtection="1">
      <alignment horizontal="center"/>
    </xf>
    <xf numFmtId="0" fontId="1" fillId="0" borderId="0" xfId="2" applyFont="1" applyFill="1" applyBorder="1" applyAlignment="1" applyProtection="1">
      <alignment horizontal="left" vertical="center"/>
    </xf>
    <xf numFmtId="0" fontId="1" fillId="0" borderId="1" xfId="2" applyFont="1" applyFill="1" applyBorder="1" applyAlignment="1" applyProtection="1">
      <alignment horizontal="left" vertical="center"/>
    </xf>
    <xf numFmtId="0" fontId="1" fillId="0" borderId="1" xfId="2" applyFont="1" applyFill="1" applyBorder="1" applyAlignment="1" applyProtection="1">
      <alignment horizontal="center" vertical="center"/>
    </xf>
    <xf numFmtId="0" fontId="14" fillId="0" borderId="1" xfId="0" applyFont="1" applyBorder="1" applyAlignment="1" applyProtection="1">
      <alignment horizontal="center" vertical="center"/>
    </xf>
    <xf numFmtId="166" fontId="0" fillId="0" borderId="1" xfId="0" applyNumberFormat="1" applyBorder="1" applyProtection="1"/>
    <xf numFmtId="0" fontId="0" fillId="0" borderId="0" xfId="0" applyProtection="1"/>
    <xf numFmtId="0" fontId="1" fillId="0" borderId="1" xfId="2" applyFont="1" applyFill="1" applyBorder="1" applyAlignment="1" applyProtection="1">
      <alignment vertical="center"/>
    </xf>
    <xf numFmtId="0" fontId="1" fillId="0" borderId="0" xfId="2" applyFont="1" applyFill="1" applyBorder="1" applyAlignment="1" applyProtection="1">
      <alignment vertical="center"/>
    </xf>
    <xf numFmtId="0" fontId="1" fillId="0" borderId="0" xfId="2" applyFont="1" applyFill="1" applyAlignment="1" applyProtection="1">
      <alignment horizontal="left" vertical="center"/>
    </xf>
    <xf numFmtId="0" fontId="0" fillId="0" borderId="1" xfId="0" applyNumberFormat="1" applyBorder="1" applyAlignment="1" applyProtection="1">
      <alignment horizontal="left" vertical="center"/>
      <protection locked="0" hidden="1"/>
    </xf>
    <xf numFmtId="14" fontId="0" fillId="0" borderId="1" xfId="0" applyNumberFormat="1" applyBorder="1" applyAlignment="1" applyProtection="1">
      <alignment horizontal="center" vertical="center"/>
      <protection locked="0" hidden="1"/>
    </xf>
    <xf numFmtId="0" fontId="0" fillId="0" borderId="1" xfId="0" applyNumberFormat="1" applyBorder="1" applyAlignment="1" applyProtection="1">
      <alignment horizontal="center"/>
      <protection locked="0" hidden="1"/>
    </xf>
    <xf numFmtId="0" fontId="0" fillId="0" borderId="6" xfId="0" applyNumberFormat="1" applyBorder="1" applyProtection="1">
      <protection locked="0" hidden="1"/>
    </xf>
    <xf numFmtId="0" fontId="0" fillId="0" borderId="60" xfId="0" applyNumberFormat="1" applyBorder="1" applyAlignment="1" applyProtection="1">
      <alignment horizontal="left" vertical="center"/>
      <protection locked="0" hidden="1"/>
    </xf>
    <xf numFmtId="14" fontId="0" fillId="0" borderId="60" xfId="0" applyNumberFormat="1" applyBorder="1" applyAlignment="1" applyProtection="1">
      <alignment horizontal="center" vertical="center"/>
      <protection locked="0" hidden="1"/>
    </xf>
    <xf numFmtId="0" fontId="0" fillId="0" borderId="60" xfId="0" applyNumberFormat="1" applyBorder="1" applyAlignment="1" applyProtection="1">
      <alignment horizontal="center"/>
      <protection locked="0" hidden="1"/>
    </xf>
    <xf numFmtId="0" fontId="0" fillId="0" borderId="4" xfId="0" applyNumberFormat="1" applyBorder="1" applyProtection="1">
      <protection locked="0" hidden="1"/>
    </xf>
    <xf numFmtId="0" fontId="18" fillId="0" borderId="0" xfId="2" applyFont="1" applyFill="1" applyAlignment="1" applyProtection="1">
      <alignment vertical="center"/>
    </xf>
    <xf numFmtId="0" fontId="0" fillId="0" borderId="1" xfId="0" applyNumberFormat="1" applyBorder="1" applyAlignment="1" applyProtection="1">
      <alignment horizontal="left" vertical="center"/>
      <protection hidden="1"/>
    </xf>
    <xf numFmtId="14" fontId="0" fillId="0" borderId="1" xfId="0" applyNumberFormat="1" applyBorder="1" applyAlignment="1" applyProtection="1">
      <alignment horizontal="center" vertical="center"/>
      <protection hidden="1"/>
    </xf>
    <xf numFmtId="0" fontId="0" fillId="0" borderId="1" xfId="0" applyNumberFormat="1" applyBorder="1" applyAlignment="1" applyProtection="1">
      <alignment horizontal="center"/>
      <protection hidden="1"/>
    </xf>
    <xf numFmtId="0" fontId="0" fillId="0" borderId="6" xfId="0" applyNumberFormat="1" applyBorder="1" applyProtection="1">
      <protection hidden="1"/>
    </xf>
    <xf numFmtId="44" fontId="7" fillId="2" borderId="0" xfId="5" applyFont="1" applyFill="1" applyBorder="1" applyAlignment="1" applyProtection="1">
      <alignment horizontal="center" vertical="center"/>
      <protection hidden="1"/>
    </xf>
    <xf numFmtId="44" fontId="5" fillId="0" borderId="3" xfId="5" applyFont="1" applyFill="1" applyBorder="1" applyAlignment="1" applyProtection="1">
      <alignment horizontal="center" vertical="center"/>
      <protection hidden="1"/>
    </xf>
    <xf numFmtId="44" fontId="5" fillId="0" borderId="0" xfId="5" applyFont="1" applyFill="1" applyBorder="1" applyAlignment="1" applyProtection="1">
      <alignment horizontal="center" vertical="center"/>
      <protection hidden="1"/>
    </xf>
    <xf numFmtId="44" fontId="5" fillId="0" borderId="64" xfId="5" applyFont="1" applyFill="1" applyBorder="1" applyAlignment="1" applyProtection="1">
      <alignment horizontal="center" vertical="center"/>
      <protection hidden="1"/>
    </xf>
    <xf numFmtId="0" fontId="5" fillId="0" borderId="2" xfId="2" applyFont="1" applyFill="1" applyBorder="1" applyAlignment="1" applyProtection="1">
      <alignment horizontal="center" vertical="center" wrapText="1"/>
    </xf>
    <xf numFmtId="0" fontId="5" fillId="0" borderId="3" xfId="2" applyFont="1" applyFill="1" applyBorder="1" applyAlignment="1" applyProtection="1">
      <alignment horizontal="center" vertical="center" wrapText="1"/>
    </xf>
    <xf numFmtId="0" fontId="5" fillId="0" borderId="61" xfId="2" applyFont="1" applyFill="1" applyBorder="1" applyAlignment="1" applyProtection="1">
      <alignment horizontal="center" vertical="center" wrapText="1"/>
    </xf>
    <xf numFmtId="0" fontId="5" fillId="0" borderId="40" xfId="2"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62" xfId="2" applyFont="1" applyFill="1" applyBorder="1" applyAlignment="1" applyProtection="1">
      <alignment horizontal="center" vertical="center" wrapText="1"/>
    </xf>
    <xf numFmtId="0" fontId="5" fillId="0" borderId="63" xfId="2" applyFont="1" applyFill="1" applyBorder="1" applyAlignment="1" applyProtection="1">
      <alignment horizontal="center" vertical="center" wrapText="1"/>
    </xf>
    <xf numFmtId="0" fontId="5" fillId="0" borderId="64" xfId="2" applyFont="1" applyFill="1" applyBorder="1" applyAlignment="1" applyProtection="1">
      <alignment horizontal="center" vertical="center" wrapText="1"/>
    </xf>
    <xf numFmtId="0" fontId="5" fillId="0" borderId="65" xfId="2" applyFont="1" applyFill="1" applyBorder="1" applyAlignment="1" applyProtection="1">
      <alignment horizontal="center" vertical="center" wrapText="1"/>
    </xf>
    <xf numFmtId="44" fontId="5" fillId="0" borderId="41" xfId="5" applyFont="1" applyFill="1" applyBorder="1" applyAlignment="1" applyProtection="1">
      <alignment horizontal="center" vertical="center"/>
      <protection locked="0"/>
    </xf>
    <xf numFmtId="44" fontId="5" fillId="0" borderId="42" xfId="5" applyFont="1" applyFill="1" applyBorder="1" applyAlignment="1" applyProtection="1">
      <alignment horizontal="center" vertical="center"/>
      <protection locked="0"/>
    </xf>
    <xf numFmtId="49" fontId="11" fillId="6" borderId="2" xfId="0" applyNumberFormat="1" applyFont="1" applyFill="1" applyBorder="1" applyAlignment="1" applyProtection="1">
      <alignment horizontal="center" vertical="center"/>
      <protection locked="0"/>
    </xf>
    <xf numFmtId="49" fontId="11" fillId="6" borderId="3" xfId="0" applyNumberFormat="1" applyFont="1" applyFill="1" applyBorder="1" applyAlignment="1" applyProtection="1">
      <alignment horizontal="center" vertical="center"/>
      <protection locked="0"/>
    </xf>
    <xf numFmtId="49" fontId="11" fillId="6" borderId="61" xfId="0" applyNumberFormat="1" applyFont="1" applyFill="1" applyBorder="1" applyAlignment="1" applyProtection="1">
      <alignment horizontal="center" vertical="center"/>
      <protection locked="0"/>
    </xf>
    <xf numFmtId="44" fontId="13" fillId="9" borderId="36" xfId="5" applyFont="1" applyFill="1" applyBorder="1" applyAlignment="1" applyProtection="1">
      <alignment horizontal="center" vertical="center"/>
      <protection hidden="1"/>
    </xf>
    <xf numFmtId="44" fontId="13" fillId="9" borderId="37" xfId="5" applyFont="1" applyFill="1" applyBorder="1" applyAlignment="1" applyProtection="1">
      <alignment horizontal="center" vertical="center"/>
      <protection hidden="1"/>
    </xf>
    <xf numFmtId="44" fontId="5" fillId="7" borderId="39" xfId="5" applyFont="1" applyFill="1" applyBorder="1" applyAlignment="1" applyProtection="1">
      <alignment horizontal="left" vertical="center"/>
      <protection locked="0"/>
    </xf>
    <xf numFmtId="44" fontId="5" fillId="7" borderId="28" xfId="5" applyFont="1" applyFill="1" applyBorder="1" applyAlignment="1" applyProtection="1">
      <alignment horizontal="left" vertical="center"/>
      <protection locked="0"/>
    </xf>
    <xf numFmtId="44" fontId="5" fillId="7" borderId="40" xfId="5" applyFont="1" applyFill="1" applyBorder="1" applyAlignment="1" applyProtection="1">
      <alignment horizontal="left" vertical="center"/>
      <protection locked="0"/>
    </xf>
    <xf numFmtId="44" fontId="5" fillId="7" borderId="0" xfId="5" applyFont="1" applyFill="1" applyBorder="1" applyAlignment="1" applyProtection="1">
      <alignment horizontal="left" vertical="center"/>
      <protection locked="0"/>
    </xf>
    <xf numFmtId="44" fontId="5" fillId="7" borderId="63" xfId="5" applyFont="1" applyFill="1" applyBorder="1" applyAlignment="1" applyProtection="1">
      <alignment horizontal="left" vertical="center"/>
      <protection locked="0"/>
    </xf>
    <xf numFmtId="44" fontId="5" fillId="7" borderId="64" xfId="5" applyFont="1" applyFill="1" applyBorder="1" applyAlignment="1" applyProtection="1">
      <alignment horizontal="left" vertical="center"/>
      <protection locked="0"/>
    </xf>
    <xf numFmtId="0" fontId="7" fillId="2" borderId="59" xfId="2" applyFont="1" applyFill="1" applyBorder="1" applyAlignment="1" applyProtection="1">
      <alignment horizontal="center" vertical="center"/>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2" fillId="0" borderId="4"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2" fillId="0" borderId="1" xfId="0" applyFont="1" applyBorder="1" applyAlignment="1" applyProtection="1">
      <alignment horizontal="center"/>
    </xf>
    <xf numFmtId="164" fontId="0" fillId="0" borderId="1" xfId="1" applyFont="1" applyBorder="1" applyAlignment="1" applyProtection="1">
      <alignment horizontal="center"/>
    </xf>
    <xf numFmtId="164" fontId="0" fillId="0" borderId="6" xfId="1" applyFont="1" applyBorder="1" applyAlignment="1" applyProtection="1">
      <alignment horizontal="center"/>
    </xf>
    <xf numFmtId="49" fontId="8" fillId="4" borderId="45" xfId="0" applyNumberFormat="1" applyFont="1" applyFill="1" applyBorder="1" applyAlignment="1" applyProtection="1">
      <alignment horizontal="center" vertical="center"/>
      <protection hidden="1"/>
    </xf>
    <xf numFmtId="49" fontId="8" fillId="4" borderId="44" xfId="0" applyNumberFormat="1" applyFont="1" applyFill="1" applyBorder="1" applyAlignment="1" applyProtection="1">
      <alignment horizontal="center" vertical="center"/>
      <protection hidden="1"/>
    </xf>
    <xf numFmtId="49" fontId="8" fillId="4" borderId="51" xfId="0" applyNumberFormat="1" applyFont="1" applyFill="1" applyBorder="1" applyAlignment="1" applyProtection="1">
      <alignment horizontal="center" vertical="center"/>
      <protection hidden="1"/>
    </xf>
    <xf numFmtId="0" fontId="15" fillId="4" borderId="23" xfId="0" applyNumberFormat="1" applyFont="1" applyFill="1" applyBorder="1" applyAlignment="1" applyProtection="1">
      <alignment horizontal="center" vertical="center"/>
      <protection hidden="1"/>
    </xf>
    <xf numFmtId="0" fontId="15" fillId="4" borderId="43" xfId="0" applyNumberFormat="1" applyFont="1" applyFill="1" applyBorder="1" applyAlignment="1" applyProtection="1">
      <alignment horizontal="center" vertical="center"/>
      <protection hidden="1"/>
    </xf>
    <xf numFmtId="0" fontId="15" fillId="4" borderId="24" xfId="0" applyNumberFormat="1" applyFont="1" applyFill="1" applyBorder="1" applyAlignment="1" applyProtection="1">
      <alignment horizontal="center" vertical="center"/>
      <protection hidden="1"/>
    </xf>
    <xf numFmtId="0" fontId="8" fillId="4" borderId="45" xfId="0" applyNumberFormat="1" applyFont="1" applyFill="1" applyBorder="1" applyAlignment="1" applyProtection="1">
      <alignment horizontal="center" vertical="center" wrapText="1"/>
      <protection hidden="1"/>
    </xf>
    <xf numFmtId="0" fontId="8" fillId="4" borderId="46" xfId="0" applyNumberFormat="1" applyFont="1" applyFill="1" applyBorder="1" applyAlignment="1" applyProtection="1">
      <alignment horizontal="center" vertical="center" wrapText="1"/>
      <protection hidden="1"/>
    </xf>
    <xf numFmtId="0" fontId="8" fillId="4" borderId="47" xfId="0" applyNumberFormat="1" applyFont="1" applyFill="1" applyBorder="1" applyAlignment="1" applyProtection="1">
      <alignment horizontal="center" vertical="center" wrapText="1"/>
      <protection hidden="1"/>
    </xf>
    <xf numFmtId="0" fontId="8" fillId="4" borderId="23" xfId="0" applyNumberFormat="1" applyFont="1" applyFill="1" applyBorder="1" applyAlignment="1" applyProtection="1">
      <alignment horizontal="center" vertical="center"/>
      <protection hidden="1"/>
    </xf>
    <xf numFmtId="0" fontId="8" fillId="4" borderId="43" xfId="0" applyNumberFormat="1" applyFont="1" applyFill="1" applyBorder="1" applyAlignment="1" applyProtection="1">
      <alignment horizontal="center" vertical="center"/>
      <protection hidden="1"/>
    </xf>
    <xf numFmtId="0" fontId="8" fillId="4" borderId="24" xfId="0" applyNumberFormat="1" applyFont="1" applyFill="1" applyBorder="1" applyAlignment="1" applyProtection="1">
      <alignment horizontal="center" vertical="center"/>
      <protection hidden="1"/>
    </xf>
    <xf numFmtId="14" fontId="8" fillId="4" borderId="48" xfId="0" applyNumberFormat="1" applyFont="1" applyFill="1" applyBorder="1" applyAlignment="1" applyProtection="1">
      <alignment horizontal="center" vertical="center"/>
      <protection hidden="1"/>
    </xf>
    <xf numFmtId="14" fontId="8" fillId="4" borderId="49" xfId="0" applyNumberFormat="1" applyFont="1" applyFill="1" applyBorder="1" applyAlignment="1" applyProtection="1">
      <alignment horizontal="center" vertical="center"/>
      <protection hidden="1"/>
    </xf>
    <xf numFmtId="14" fontId="8" fillId="4" borderId="50" xfId="0" applyNumberFormat="1" applyFont="1" applyFill="1" applyBorder="1" applyAlignment="1" applyProtection="1">
      <alignment horizontal="center" vertical="center"/>
      <protection hidden="1"/>
    </xf>
    <xf numFmtId="0" fontId="8" fillId="4" borderId="23" xfId="0" applyNumberFormat="1" applyFont="1" applyFill="1" applyBorder="1" applyAlignment="1" applyProtection="1">
      <alignment vertical="center" wrapText="1"/>
      <protection hidden="1"/>
    </xf>
    <xf numFmtId="0" fontId="8" fillId="4" borderId="43" xfId="0" applyNumberFormat="1" applyFont="1" applyFill="1" applyBorder="1" applyAlignment="1" applyProtection="1">
      <alignment vertical="center" wrapText="1"/>
      <protection hidden="1"/>
    </xf>
    <xf numFmtId="0" fontId="8" fillId="4" borderId="24" xfId="0" applyNumberFormat="1" applyFont="1" applyFill="1" applyBorder="1" applyAlignment="1" applyProtection="1">
      <alignment vertical="center" wrapText="1"/>
      <protection hidden="1"/>
    </xf>
    <xf numFmtId="44" fontId="8" fillId="4" borderId="52" xfId="5" applyFont="1" applyFill="1" applyBorder="1" applyAlignment="1" applyProtection="1">
      <alignment horizontal="left" vertical="center"/>
      <protection hidden="1"/>
    </xf>
    <xf numFmtId="44" fontId="8" fillId="4" borderId="53" xfId="5" applyFont="1" applyFill="1" applyBorder="1" applyAlignment="1" applyProtection="1">
      <alignment horizontal="left" vertical="center"/>
      <protection hidden="1"/>
    </xf>
    <xf numFmtId="44" fontId="8" fillId="4" borderId="35" xfId="5" applyFont="1" applyFill="1" applyBorder="1" applyAlignment="1" applyProtection="1">
      <alignment horizontal="left" vertical="center"/>
      <protection hidden="1"/>
    </xf>
    <xf numFmtId="1" fontId="9" fillId="4" borderId="23" xfId="5" applyNumberFormat="1" applyFont="1" applyFill="1" applyBorder="1" applyAlignment="1" applyProtection="1">
      <alignment horizontal="center" vertical="center"/>
      <protection hidden="1"/>
    </xf>
    <xf numFmtId="1" fontId="9" fillId="4" borderId="43" xfId="5" applyNumberFormat="1" applyFont="1" applyFill="1" applyBorder="1" applyAlignment="1" applyProtection="1">
      <alignment horizontal="center" vertical="center"/>
      <protection hidden="1"/>
    </xf>
    <xf numFmtId="1" fontId="9" fillId="4" borderId="24" xfId="5" applyNumberFormat="1" applyFont="1" applyFill="1" applyBorder="1" applyAlignment="1" applyProtection="1">
      <alignment horizontal="center" vertical="center"/>
      <protection hidden="1"/>
    </xf>
    <xf numFmtId="0" fontId="8" fillId="4" borderId="30" xfId="0" applyNumberFormat="1" applyFont="1" applyFill="1" applyBorder="1" applyAlignment="1" applyProtection="1">
      <alignment vertical="center" wrapText="1"/>
      <protection hidden="1"/>
    </xf>
    <xf numFmtId="44" fontId="8" fillId="4" borderId="57" xfId="5" applyFont="1" applyFill="1" applyBorder="1" applyAlignment="1" applyProtection="1">
      <alignment horizontal="left" vertical="center"/>
      <protection hidden="1"/>
    </xf>
    <xf numFmtId="1" fontId="9" fillId="4" borderId="30" xfId="5" applyNumberFormat="1" applyFont="1" applyFill="1" applyBorder="1" applyAlignment="1" applyProtection="1">
      <alignment horizontal="center" vertical="center"/>
      <protection hidden="1"/>
    </xf>
    <xf numFmtId="0" fontId="8" fillId="4" borderId="56" xfId="0" applyNumberFormat="1" applyFont="1" applyFill="1" applyBorder="1" applyAlignment="1" applyProtection="1">
      <alignment horizontal="center" vertical="center" wrapText="1"/>
      <protection hidden="1"/>
    </xf>
    <xf numFmtId="14" fontId="8" fillId="4" borderId="55" xfId="0" applyNumberFormat="1" applyFont="1" applyFill="1" applyBorder="1" applyAlignment="1" applyProtection="1">
      <alignment horizontal="center" vertical="center"/>
      <protection hidden="1"/>
    </xf>
    <xf numFmtId="0" fontId="8" fillId="4" borderId="30" xfId="0" applyNumberFormat="1" applyFont="1" applyFill="1" applyBorder="1" applyAlignment="1" applyProtection="1">
      <alignment horizontal="center" vertical="center"/>
      <protection hidden="1"/>
    </xf>
    <xf numFmtId="49" fontId="8" fillId="4" borderId="46" xfId="0" applyNumberFormat="1" applyFont="1" applyFill="1" applyBorder="1" applyAlignment="1" applyProtection="1">
      <alignment horizontal="center" vertical="center"/>
      <protection hidden="1"/>
    </xf>
    <xf numFmtId="49" fontId="8" fillId="4" borderId="0" xfId="0" applyNumberFormat="1" applyFont="1" applyFill="1" applyBorder="1" applyAlignment="1" applyProtection="1">
      <alignment horizontal="center" vertical="center"/>
      <protection hidden="1"/>
    </xf>
    <xf numFmtId="49" fontId="8" fillId="4" borderId="54" xfId="0" applyNumberFormat="1" applyFont="1" applyFill="1" applyBorder="1" applyAlignment="1" applyProtection="1">
      <alignment horizontal="center" vertical="center"/>
      <protection hidden="1"/>
    </xf>
    <xf numFmtId="49" fontId="5" fillId="10" borderId="64" xfId="0" applyNumberFormat="1" applyFont="1" applyFill="1" applyBorder="1" applyAlignment="1" applyProtection="1">
      <alignment vertical="center" wrapText="1"/>
      <protection hidden="1"/>
    </xf>
    <xf numFmtId="49" fontId="5" fillId="10" borderId="64" xfId="0" applyNumberFormat="1" applyFont="1" applyFill="1" applyBorder="1" applyAlignment="1" applyProtection="1">
      <alignment horizontal="center" vertical="center" wrapText="1"/>
      <protection hidden="1"/>
    </xf>
    <xf numFmtId="49" fontId="5" fillId="10" borderId="39" xfId="0" applyNumberFormat="1" applyFont="1" applyFill="1" applyBorder="1" applyAlignment="1" applyProtection="1">
      <alignment vertical="center" wrapText="1"/>
      <protection hidden="1"/>
    </xf>
    <xf numFmtId="49" fontId="5" fillId="10" borderId="40" xfId="0" applyNumberFormat="1" applyFont="1" applyFill="1" applyBorder="1" applyAlignment="1" applyProtection="1">
      <alignment vertical="center" wrapText="1"/>
      <protection hidden="1"/>
    </xf>
    <xf numFmtId="49" fontId="5" fillId="10" borderId="0" xfId="0" applyNumberFormat="1" applyFont="1" applyFill="1" applyBorder="1" applyAlignment="1" applyProtection="1">
      <alignment horizontal="center" vertical="center" wrapText="1"/>
      <protection hidden="1"/>
    </xf>
    <xf numFmtId="49" fontId="5" fillId="10" borderId="28" xfId="0" applyNumberFormat="1" applyFont="1" applyFill="1" applyBorder="1" applyAlignment="1" applyProtection="1">
      <alignment horizontal="center" vertical="center" wrapText="1"/>
      <protection hidden="1"/>
    </xf>
    <xf numFmtId="0" fontId="5" fillId="0" borderId="66" xfId="0" applyNumberFormat="1" applyFont="1" applyFill="1" applyBorder="1" applyAlignment="1" applyProtection="1">
      <alignment horizontal="center" vertical="center" wrapText="1"/>
      <protection locked="0"/>
    </xf>
    <xf numFmtId="0" fontId="5" fillId="0" borderId="67" xfId="0" applyNumberFormat="1" applyFont="1" applyFill="1" applyBorder="1" applyAlignment="1" applyProtection="1">
      <alignment horizontal="center" vertical="center" wrapText="1"/>
      <protection locked="0"/>
    </xf>
    <xf numFmtId="0" fontId="5" fillId="0" borderId="68" xfId="0" applyNumberFormat="1" applyFont="1" applyFill="1" applyBorder="1" applyAlignment="1" applyProtection="1">
      <alignment horizontal="center" vertical="center" wrapText="1"/>
      <protection locked="0"/>
    </xf>
    <xf numFmtId="49" fontId="5" fillId="0" borderId="66" xfId="0" applyNumberFormat="1" applyFont="1" applyFill="1" applyBorder="1" applyAlignment="1" applyProtection="1">
      <alignment horizontal="center" vertical="center" wrapText="1"/>
      <protection locked="0"/>
    </xf>
    <xf numFmtId="49" fontId="5" fillId="0" borderId="67" xfId="0" applyNumberFormat="1" applyFont="1" applyFill="1" applyBorder="1" applyAlignment="1" applyProtection="1">
      <alignment horizontal="center" vertical="center" wrapText="1"/>
      <protection locked="0"/>
    </xf>
    <xf numFmtId="49" fontId="5" fillId="0" borderId="68" xfId="0" applyNumberFormat="1" applyFont="1" applyFill="1" applyBorder="1" applyAlignment="1" applyProtection="1">
      <alignment horizontal="center" vertical="center" wrapText="1"/>
      <protection locked="0"/>
    </xf>
    <xf numFmtId="0" fontId="8" fillId="3" borderId="11" xfId="0" applyFont="1" applyFill="1" applyBorder="1" applyAlignment="1" applyProtection="1">
      <alignment vertical="center"/>
    </xf>
    <xf numFmtId="0" fontId="8" fillId="5" borderId="13" xfId="0" applyFont="1" applyFill="1" applyBorder="1" applyAlignment="1" applyProtection="1">
      <alignment vertical="center"/>
    </xf>
  </cellXfs>
  <cellStyles count="9">
    <cellStyle name="Hiperlink" xfId="8" builtinId="8"/>
    <cellStyle name="Moeda" xfId="5" builtinId="4"/>
    <cellStyle name="Moeda 2" xfId="1" xr:uid="{00000000-0005-0000-0000-000002000000}"/>
    <cellStyle name="Moeda 3" xfId="7" xr:uid="{00000000-0005-0000-0000-000003000000}"/>
    <cellStyle name="Normal" xfId="0" builtinId="0"/>
    <cellStyle name="Normal 2" xfId="2" xr:uid="{00000000-0005-0000-0000-000005000000}"/>
    <cellStyle name="Normal 3" xfId="3" xr:uid="{00000000-0005-0000-0000-000006000000}"/>
    <cellStyle name="Vírgula 2" xfId="4" xr:uid="{00000000-0005-0000-0000-000007000000}"/>
    <cellStyle name="Vírgula 2 2" xfId="6" xr:uid="{00000000-0005-0000-0000-000008000000}"/>
  </cellStyles>
  <dxfs count="18">
    <dxf>
      <font>
        <color rgb="FFFF0000"/>
      </font>
    </dxf>
    <dxf>
      <font>
        <b/>
        <i val="0"/>
        <color rgb="FFFF0000"/>
      </font>
    </dxf>
    <dxf>
      <font>
        <b/>
        <i val="0"/>
        <color rgb="FF00B050"/>
      </font>
    </dxf>
    <dxf>
      <font>
        <color rgb="FFFF0000"/>
      </font>
    </dxf>
    <dxf>
      <font>
        <b/>
        <i val="0"/>
        <color rgb="FFFF0000"/>
      </font>
    </dxf>
    <dxf>
      <font>
        <b/>
        <i val="0"/>
        <color rgb="FF00B050"/>
      </font>
    </dxf>
    <dxf>
      <font>
        <color rgb="FFFF0000"/>
      </font>
    </dxf>
    <dxf>
      <font>
        <b/>
        <i val="0"/>
        <color rgb="FFFF0000"/>
      </font>
    </dxf>
    <dxf>
      <font>
        <b/>
        <i val="0"/>
        <color rgb="FF00B050"/>
      </font>
    </dxf>
    <dxf>
      <numFmt numFmtId="0" formatCode="General"/>
      <border diagonalUp="0" diagonalDown="0">
        <left style="thin">
          <color indexed="64"/>
        </left>
        <right/>
        <top style="thin">
          <color indexed="64"/>
        </top>
        <bottom style="thin">
          <color indexed="64"/>
        </bottom>
        <vertical/>
        <horizontal/>
      </border>
      <protection locked="0" hidden="1"/>
    </dxf>
    <dxf>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1"/>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1"/>
    </dxf>
    <dxf>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1"/>
    </dxf>
    <dxf>
      <font>
        <b/>
        <i val="0"/>
        <strike val="0"/>
        <condense val="0"/>
        <extend val="0"/>
        <outline val="0"/>
        <shadow val="0"/>
        <u val="none"/>
        <vertAlign val="baseline"/>
        <sz val="12"/>
        <color theme="3" tint="-0.499984740745262"/>
        <name val="Arial"/>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1"/>
    </dxf>
    <dxf>
      <numFmt numFmtId="0" formatCode="General"/>
      <border diagonalUp="0" diagonalDown="0">
        <left/>
        <right style="thin">
          <color indexed="64"/>
        </right>
        <top style="thin">
          <color indexed="64"/>
        </top>
        <bottom style="thin">
          <color indexed="64"/>
        </bottom>
        <vertical/>
        <horizontal/>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colors>
    <mruColors>
      <color rgb="FF0082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247650</xdr:colOff>
      <xdr:row>5</xdr:row>
      <xdr:rowOff>28575</xdr:rowOff>
    </xdr:from>
    <xdr:to>
      <xdr:col>6</xdr:col>
      <xdr:colOff>504825</xdr:colOff>
      <xdr:row>5</xdr:row>
      <xdr:rowOff>209550</xdr:rowOff>
    </xdr:to>
    <xdr:sp macro="" textlink="">
      <xdr:nvSpPr>
        <xdr:cNvPr id="2" name="Seta dobrada para cima 1">
          <a:extLst>
            <a:ext uri="{FF2B5EF4-FFF2-40B4-BE49-F238E27FC236}">
              <a16:creationId xmlns:a16="http://schemas.microsoft.com/office/drawing/2014/main" id="{00000000-0008-0000-0000-000002000000}"/>
            </a:ext>
          </a:extLst>
        </xdr:cNvPr>
        <xdr:cNvSpPr/>
      </xdr:nvSpPr>
      <xdr:spPr>
        <a:xfrm>
          <a:off x="5257800" y="1371600"/>
          <a:ext cx="257175" cy="18097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a2" displayName="Tabela2" ref="A1:F300" totalsRowShown="0" headerRowBorderDxfId="17" tableBorderDxfId="16" totalsRowBorderDxfId="15">
  <autoFilter ref="A1:F300" xr:uid="{00000000-0009-0000-0100-000002000000}"/>
  <sortState xmlns:xlrd2="http://schemas.microsoft.com/office/spreadsheetml/2017/richdata2" ref="A2:F300">
    <sortCondition ref="C2:C300"/>
  </sortState>
  <tableColumns count="6">
    <tableColumn id="1" xr3:uid="{00000000-0010-0000-0000-000001000000}" name="Seq" dataDxfId="14"/>
    <tableColumn id="2" xr3:uid="{00000000-0010-0000-0000-000002000000}" name="CPF" dataDxfId="13"/>
    <tableColumn id="3" xr3:uid="{00000000-0010-0000-0000-000003000000}" name="NOME COMPLETO" dataDxfId="12"/>
    <tableColumn id="4" xr3:uid="{00000000-0010-0000-0000-000004000000}" name="NASCIMENTO" dataDxfId="11"/>
    <tableColumn id="5" xr3:uid="{00000000-0010-0000-0000-000005000000}" name="GENERO" dataDxfId="10"/>
    <tableColumn id="6" xr3:uid="{00000000-0010-0000-0000-000006000000}" name="CLUBE" dataDxfId="9"/>
  </tableColumns>
  <tableStyleInfo name="TableStyleMedium3"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A1:V76"/>
  <sheetViews>
    <sheetView tabSelected="1" zoomScaleNormal="100" workbookViewId="0">
      <selection activeCell="H6" sqref="H6:M8"/>
    </sheetView>
  </sheetViews>
  <sheetFormatPr defaultRowHeight="15" customHeight="1" x14ac:dyDescent="0.2"/>
  <cols>
    <col min="1" max="1" width="13.109375" style="109" customWidth="1"/>
    <col min="2" max="2" width="14.109375" style="123" customWidth="1"/>
    <col min="3" max="3" width="6.5546875" style="109" bestFit="1" customWidth="1"/>
    <col min="4" max="4" width="3" style="109" bestFit="1" customWidth="1"/>
    <col min="5" max="5" width="12.77734375" style="109" customWidth="1"/>
    <col min="6" max="7" width="8.88671875" style="109"/>
    <col min="8" max="9" width="9.21875" style="109" bestFit="1" customWidth="1"/>
    <col min="10" max="12" width="8.88671875" style="109"/>
    <col min="13" max="13" width="11.33203125" style="109" bestFit="1" customWidth="1"/>
    <col min="14" max="16384" width="8.88671875" style="109"/>
  </cols>
  <sheetData>
    <row r="1" spans="1:22" s="4" customFormat="1" ht="27.75" customHeight="1" thickBot="1" x14ac:dyDescent="0.25">
      <c r="A1" s="152" t="s">
        <v>111</v>
      </c>
      <c r="B1" s="153"/>
      <c r="C1" s="153"/>
      <c r="D1" s="153"/>
      <c r="E1" s="153"/>
      <c r="F1" s="153"/>
      <c r="G1" s="153"/>
      <c r="H1" s="153"/>
      <c r="I1" s="153"/>
      <c r="J1" s="153"/>
      <c r="K1" s="153"/>
      <c r="L1" s="153"/>
      <c r="M1" s="154"/>
      <c r="N1" s="91"/>
      <c r="O1" s="92"/>
      <c r="P1" s="92"/>
      <c r="Q1" s="92"/>
      <c r="R1" s="92"/>
      <c r="S1" s="93"/>
      <c r="T1" s="93"/>
      <c r="U1" s="93"/>
      <c r="V1" s="94"/>
    </row>
    <row r="2" spans="1:22" s="4" customFormat="1" ht="20.100000000000001" customHeight="1" thickBot="1" x14ac:dyDescent="0.25">
      <c r="A2" s="155" t="s">
        <v>64</v>
      </c>
      <c r="B2" s="157" t="s">
        <v>112</v>
      </c>
      <c r="C2" s="158"/>
      <c r="D2" s="158"/>
      <c r="E2" s="83" t="s">
        <v>81</v>
      </c>
      <c r="F2" s="150"/>
      <c r="G2" s="151"/>
      <c r="H2" s="210"/>
      <c r="I2" s="213" t="s">
        <v>115</v>
      </c>
      <c r="J2" s="213"/>
      <c r="K2" s="214"/>
      <c r="L2" s="215"/>
      <c r="M2" s="216"/>
      <c r="N2" s="2"/>
      <c r="O2" s="3"/>
      <c r="P2" s="3"/>
      <c r="Q2" s="3"/>
      <c r="R2" s="1"/>
      <c r="S2" s="1"/>
      <c r="T2" s="1"/>
      <c r="U2" s="3"/>
      <c r="V2" s="95"/>
    </row>
    <row r="3" spans="1:22" s="4" customFormat="1" ht="20.100000000000001" customHeight="1" thickBot="1" x14ac:dyDescent="0.25">
      <c r="A3" s="156"/>
      <c r="B3" s="159" t="s">
        <v>113</v>
      </c>
      <c r="C3" s="160"/>
      <c r="D3" s="160"/>
      <c r="E3" s="84" t="s">
        <v>82</v>
      </c>
      <c r="F3" s="150"/>
      <c r="G3" s="151"/>
      <c r="H3" s="211"/>
      <c r="I3" s="212" t="s">
        <v>116</v>
      </c>
      <c r="J3" s="212"/>
      <c r="K3" s="214"/>
      <c r="L3" s="215"/>
      <c r="M3" s="216"/>
      <c r="N3" s="2"/>
      <c r="O3" s="3"/>
      <c r="P3" s="3"/>
      <c r="Q3" s="3"/>
      <c r="R3" s="1"/>
      <c r="S3" s="1"/>
      <c r="T3" s="1"/>
      <c r="U3" s="3"/>
      <c r="V3" s="95"/>
    </row>
    <row r="4" spans="1:22" s="4" customFormat="1" ht="20.100000000000001" customHeight="1" thickBot="1" x14ac:dyDescent="0.25">
      <c r="A4" s="85">
        <f ca="1">SUM(Inscrições!A2:A301)</f>
        <v>93</v>
      </c>
      <c r="B4" s="161" t="s">
        <v>114</v>
      </c>
      <c r="C4" s="162"/>
      <c r="D4" s="162"/>
      <c r="E4" s="99" t="s">
        <v>87</v>
      </c>
      <c r="F4" s="150"/>
      <c r="G4" s="151"/>
      <c r="H4" s="208"/>
      <c r="I4" s="209" t="s">
        <v>117</v>
      </c>
      <c r="J4" s="209"/>
      <c r="K4" s="217"/>
      <c r="L4" s="218"/>
      <c r="M4" s="219"/>
      <c r="N4" s="2"/>
      <c r="O4" s="3"/>
      <c r="P4" s="3"/>
      <c r="Q4" s="3"/>
      <c r="R4" s="1"/>
      <c r="S4" s="1"/>
      <c r="T4" s="1"/>
      <c r="U4" s="3"/>
      <c r="V4" s="95"/>
    </row>
    <row r="5" spans="1:22" s="4" customFormat="1" ht="20.100000000000001" customHeight="1" thickBot="1" x14ac:dyDescent="0.25">
      <c r="A5" s="86"/>
      <c r="B5" s="100"/>
      <c r="C5" s="100"/>
      <c r="D5" s="100"/>
      <c r="E5" s="87"/>
      <c r="F5" s="105"/>
      <c r="G5" s="105"/>
      <c r="H5" s="88"/>
      <c r="I5" s="88"/>
      <c r="J5" s="88"/>
      <c r="K5" s="106"/>
      <c r="L5" s="89"/>
      <c r="M5" s="90"/>
      <c r="N5" s="2"/>
      <c r="O5" s="3"/>
      <c r="P5" s="3"/>
      <c r="Q5" s="3"/>
      <c r="R5" s="1"/>
      <c r="S5" s="1"/>
      <c r="T5" s="1"/>
      <c r="U5" s="3"/>
    </row>
    <row r="6" spans="1:22" s="4" customFormat="1" ht="21.75" customHeight="1" x14ac:dyDescent="0.2">
      <c r="A6" s="101" t="s">
        <v>94</v>
      </c>
      <c r="B6" s="138" t="s">
        <v>95</v>
      </c>
      <c r="C6" s="138"/>
      <c r="D6" s="138"/>
      <c r="E6" s="138"/>
      <c r="F6" s="138"/>
      <c r="G6" s="102"/>
      <c r="H6" s="141" t="s">
        <v>101</v>
      </c>
      <c r="I6" s="142"/>
      <c r="J6" s="142"/>
      <c r="K6" s="142"/>
      <c r="L6" s="142"/>
      <c r="M6" s="143"/>
      <c r="N6" s="2"/>
      <c r="O6" s="3"/>
      <c r="P6" s="3"/>
      <c r="Q6" s="3"/>
      <c r="R6" s="1"/>
      <c r="S6" s="1"/>
      <c r="T6" s="1"/>
      <c r="U6" s="3"/>
    </row>
    <row r="7" spans="1:22" s="4" customFormat="1" ht="21.75" customHeight="1" x14ac:dyDescent="0.2">
      <c r="A7" s="103" t="s">
        <v>96</v>
      </c>
      <c r="B7" s="139" t="s">
        <v>97</v>
      </c>
      <c r="C7" s="139"/>
      <c r="D7" s="139"/>
      <c r="E7" s="139"/>
      <c r="F7" s="139"/>
      <c r="G7" s="107" t="s">
        <v>98</v>
      </c>
      <c r="H7" s="144"/>
      <c r="I7" s="145"/>
      <c r="J7" s="145"/>
      <c r="K7" s="145"/>
      <c r="L7" s="145"/>
      <c r="M7" s="146"/>
      <c r="N7" s="2"/>
      <c r="O7" s="3"/>
      <c r="P7" s="3"/>
      <c r="Q7" s="3"/>
      <c r="R7" s="1"/>
      <c r="S7" s="1"/>
      <c r="T7" s="1"/>
      <c r="U7" s="3"/>
    </row>
    <row r="8" spans="1:22" s="4" customFormat="1" ht="24.75" customHeight="1" thickBot="1" x14ac:dyDescent="0.25">
      <c r="A8" s="104" t="s">
        <v>99</v>
      </c>
      <c r="B8" s="140" t="s">
        <v>100</v>
      </c>
      <c r="C8" s="140"/>
      <c r="D8" s="140"/>
      <c r="E8" s="140"/>
      <c r="F8" s="140"/>
      <c r="G8" s="108" t="s">
        <v>98</v>
      </c>
      <c r="H8" s="147"/>
      <c r="I8" s="148"/>
      <c r="J8" s="148"/>
      <c r="K8" s="148"/>
      <c r="L8" s="148"/>
      <c r="M8" s="149"/>
      <c r="N8" s="2"/>
      <c r="O8" s="3"/>
      <c r="P8" s="3"/>
      <c r="Q8" s="3"/>
      <c r="R8" s="1"/>
      <c r="S8" s="1"/>
      <c r="T8" s="1"/>
      <c r="U8" s="3"/>
    </row>
    <row r="9" spans="1:22" s="4" customFormat="1" ht="24.75" customHeight="1" x14ac:dyDescent="0.2">
      <c r="A9" s="86"/>
      <c r="B9" s="100"/>
      <c r="C9" s="100"/>
      <c r="D9" s="100"/>
      <c r="E9" s="87"/>
      <c r="F9" s="105"/>
      <c r="G9" s="105"/>
      <c r="H9" s="88"/>
      <c r="I9" s="88"/>
      <c r="J9" s="88"/>
      <c r="K9" s="106"/>
      <c r="L9" s="89"/>
      <c r="M9" s="90"/>
      <c r="N9" s="2"/>
      <c r="O9" s="3"/>
      <c r="P9" s="3"/>
      <c r="Q9" s="3"/>
      <c r="R9" s="1"/>
      <c r="S9" s="1"/>
      <c r="T9" s="1"/>
      <c r="U9" s="3"/>
    </row>
    <row r="10" spans="1:22" s="4" customFormat="1" ht="20.100000000000001" hidden="1" customHeight="1" thickBot="1" x14ac:dyDescent="0.25">
      <c r="A10" s="86"/>
      <c r="B10" s="137" t="s">
        <v>93</v>
      </c>
      <c r="C10" s="137"/>
      <c r="D10" s="137"/>
      <c r="E10" s="137"/>
      <c r="F10" s="137"/>
      <c r="G10" s="137"/>
      <c r="H10" s="137"/>
      <c r="I10" s="137"/>
      <c r="J10" s="137"/>
      <c r="K10" s="137"/>
      <c r="L10" s="89"/>
      <c r="M10" s="90"/>
      <c r="N10" s="2"/>
      <c r="O10" s="3"/>
      <c r="P10" s="3"/>
      <c r="Q10" s="3"/>
      <c r="R10" s="1"/>
      <c r="S10" s="1"/>
      <c r="T10" s="1"/>
      <c r="U10" s="3"/>
    </row>
    <row r="11" spans="1:22" ht="15" hidden="1" customHeight="1" x14ac:dyDescent="0.2">
      <c r="B11" s="163" t="s">
        <v>4</v>
      </c>
      <c r="C11" s="163"/>
      <c r="D11" s="163"/>
      <c r="E11" s="110"/>
      <c r="G11" s="164" t="s">
        <v>57</v>
      </c>
      <c r="H11" s="165"/>
      <c r="I11" s="165"/>
      <c r="J11" s="166" t="s">
        <v>58</v>
      </c>
      <c r="K11" s="167"/>
    </row>
    <row r="12" spans="1:22" s="111" customFormat="1" ht="15" hidden="1" customHeight="1" x14ac:dyDescent="0.2">
      <c r="B12" s="112" t="s">
        <v>42</v>
      </c>
      <c r="C12" s="112" t="s">
        <v>43</v>
      </c>
      <c r="D12" s="112"/>
      <c r="E12" s="110"/>
      <c r="G12" s="113" t="s">
        <v>66</v>
      </c>
      <c r="H12" s="113" t="s">
        <v>59</v>
      </c>
      <c r="I12" s="114" t="s">
        <v>91</v>
      </c>
      <c r="J12" s="168"/>
      <c r="K12" s="169"/>
      <c r="M12" s="115"/>
      <c r="N12" s="110"/>
      <c r="O12" s="110"/>
    </row>
    <row r="13" spans="1:22" ht="15" hidden="1" customHeight="1" x14ac:dyDescent="0.2">
      <c r="B13" s="116" t="s">
        <v>67</v>
      </c>
      <c r="C13" s="117">
        <v>8</v>
      </c>
      <c r="D13" s="117" t="s">
        <v>6</v>
      </c>
      <c r="E13" s="110"/>
      <c r="G13" s="172" t="s">
        <v>60</v>
      </c>
      <c r="H13" s="173">
        <v>55</v>
      </c>
      <c r="I13" s="174">
        <v>27.5</v>
      </c>
      <c r="J13" s="168"/>
      <c r="K13" s="169"/>
      <c r="M13" s="115"/>
      <c r="N13" s="110"/>
      <c r="O13" s="110"/>
    </row>
    <row r="14" spans="1:22" ht="15" hidden="1" customHeight="1" x14ac:dyDescent="0.2">
      <c r="B14" s="116" t="s">
        <v>5</v>
      </c>
      <c r="C14" s="117">
        <v>10</v>
      </c>
      <c r="D14" s="117" t="s">
        <v>6</v>
      </c>
      <c r="E14" s="110"/>
      <c r="G14" s="172"/>
      <c r="H14" s="173"/>
      <c r="I14" s="174"/>
      <c r="J14" s="168"/>
      <c r="K14" s="169"/>
      <c r="M14" s="115"/>
      <c r="N14" s="110"/>
      <c r="O14" s="110"/>
    </row>
    <row r="15" spans="1:22" ht="15" hidden="1" customHeight="1" x14ac:dyDescent="0.2">
      <c r="B15" s="116" t="s">
        <v>8</v>
      </c>
      <c r="C15" s="117">
        <v>12</v>
      </c>
      <c r="D15" s="117" t="s">
        <v>6</v>
      </c>
      <c r="E15" s="110"/>
      <c r="G15" s="172" t="s">
        <v>61</v>
      </c>
      <c r="H15" s="173">
        <v>35</v>
      </c>
      <c r="I15" s="174">
        <v>17.5</v>
      </c>
      <c r="J15" s="168"/>
      <c r="K15" s="169"/>
      <c r="M15" s="115"/>
      <c r="N15" s="110"/>
      <c r="O15" s="110"/>
    </row>
    <row r="16" spans="1:22" ht="15" hidden="1" customHeight="1" x14ac:dyDescent="0.2">
      <c r="B16" s="116" t="s">
        <v>10</v>
      </c>
      <c r="C16" s="117">
        <v>14</v>
      </c>
      <c r="D16" s="117" t="s">
        <v>6</v>
      </c>
      <c r="E16" s="110"/>
      <c r="G16" s="172"/>
      <c r="H16" s="173"/>
      <c r="I16" s="174"/>
      <c r="J16" s="170"/>
      <c r="K16" s="171"/>
      <c r="M16" s="115"/>
      <c r="N16" s="110"/>
      <c r="O16" s="110"/>
    </row>
    <row r="17" spans="2:15" ht="15" hidden="1" customHeight="1" x14ac:dyDescent="0.2">
      <c r="B17" s="116" t="s">
        <v>12</v>
      </c>
      <c r="C17" s="117">
        <v>16</v>
      </c>
      <c r="D17" s="117" t="s">
        <v>6</v>
      </c>
      <c r="E17" s="110"/>
      <c r="G17" s="118" t="s">
        <v>62</v>
      </c>
      <c r="H17" s="119">
        <v>38</v>
      </c>
      <c r="I17" s="119">
        <v>19</v>
      </c>
      <c r="J17" s="120"/>
      <c r="K17" s="120"/>
      <c r="M17" s="115"/>
      <c r="N17" s="110"/>
      <c r="O17" s="110"/>
    </row>
    <row r="18" spans="2:15" ht="15" hidden="1" customHeight="1" x14ac:dyDescent="0.2">
      <c r="B18" s="116" t="s">
        <v>14</v>
      </c>
      <c r="C18" s="117">
        <v>18</v>
      </c>
      <c r="D18" s="117" t="s">
        <v>6</v>
      </c>
      <c r="E18" s="110"/>
      <c r="M18" s="115"/>
      <c r="N18" s="110"/>
      <c r="O18" s="110"/>
    </row>
    <row r="19" spans="2:15" ht="15" hidden="1" customHeight="1" x14ac:dyDescent="0.2">
      <c r="B19" s="116" t="s">
        <v>72</v>
      </c>
      <c r="C19" s="117">
        <v>0</v>
      </c>
      <c r="D19" s="117" t="s">
        <v>16</v>
      </c>
      <c r="E19" s="110"/>
      <c r="G19" s="115"/>
      <c r="M19" s="115"/>
      <c r="N19" s="110"/>
      <c r="O19" s="110"/>
    </row>
    <row r="20" spans="2:15" ht="15" hidden="1" customHeight="1" x14ac:dyDescent="0.2">
      <c r="B20" s="116" t="s">
        <v>71</v>
      </c>
      <c r="C20" s="117">
        <v>0</v>
      </c>
      <c r="D20" s="117" t="s">
        <v>16</v>
      </c>
      <c r="E20" s="110"/>
      <c r="G20" s="115"/>
      <c r="M20" s="115"/>
      <c r="N20" s="110"/>
      <c r="O20" s="110"/>
    </row>
    <row r="21" spans="2:15" ht="15" hidden="1" customHeight="1" x14ac:dyDescent="0.2">
      <c r="B21" s="116" t="s">
        <v>69</v>
      </c>
      <c r="C21" s="117">
        <v>0</v>
      </c>
      <c r="D21" s="117" t="s">
        <v>16</v>
      </c>
      <c r="E21" s="110"/>
      <c r="G21" s="115"/>
      <c r="M21" s="115"/>
      <c r="N21" s="110"/>
      <c r="O21" s="110"/>
    </row>
    <row r="22" spans="2:15" ht="15" hidden="1" customHeight="1" x14ac:dyDescent="0.2">
      <c r="B22" s="116" t="s">
        <v>17</v>
      </c>
      <c r="C22" s="117">
        <v>35</v>
      </c>
      <c r="D22" s="117" t="s">
        <v>16</v>
      </c>
      <c r="E22" s="110"/>
      <c r="G22" s="115"/>
      <c r="M22" s="115"/>
      <c r="N22" s="110"/>
      <c r="O22" s="110"/>
    </row>
    <row r="23" spans="2:15" ht="15" hidden="1" customHeight="1" x14ac:dyDescent="0.2">
      <c r="B23" s="116" t="s">
        <v>19</v>
      </c>
      <c r="C23" s="117">
        <v>45</v>
      </c>
      <c r="D23" s="117" t="s">
        <v>16</v>
      </c>
      <c r="E23" s="110"/>
      <c r="G23" s="115"/>
      <c r="M23" s="115"/>
      <c r="N23" s="110"/>
      <c r="O23" s="110"/>
    </row>
    <row r="24" spans="2:15" ht="15" hidden="1" customHeight="1" x14ac:dyDescent="0.2">
      <c r="B24" s="116" t="s">
        <v>68</v>
      </c>
      <c r="C24" s="117">
        <v>8</v>
      </c>
      <c r="D24" s="117" t="s">
        <v>6</v>
      </c>
      <c r="E24" s="110"/>
      <c r="G24" s="115"/>
      <c r="M24" s="115"/>
      <c r="N24" s="110"/>
      <c r="O24" s="110"/>
    </row>
    <row r="25" spans="2:15" ht="15" hidden="1" customHeight="1" x14ac:dyDescent="0.2">
      <c r="B25" s="116" t="s">
        <v>7</v>
      </c>
      <c r="C25" s="117">
        <v>10</v>
      </c>
      <c r="D25" s="117" t="s">
        <v>6</v>
      </c>
      <c r="E25" s="110"/>
      <c r="G25" s="115"/>
      <c r="M25" s="115"/>
      <c r="N25" s="110"/>
      <c r="O25" s="110"/>
    </row>
    <row r="26" spans="2:15" ht="15" hidden="1" customHeight="1" x14ac:dyDescent="0.2">
      <c r="B26" s="116" t="s">
        <v>9</v>
      </c>
      <c r="C26" s="117">
        <v>12</v>
      </c>
      <c r="D26" s="117" t="s">
        <v>6</v>
      </c>
      <c r="E26" s="110"/>
      <c r="G26" s="115"/>
      <c r="M26" s="115"/>
      <c r="N26" s="110"/>
      <c r="O26" s="110"/>
    </row>
    <row r="27" spans="2:15" ht="15" hidden="1" customHeight="1" x14ac:dyDescent="0.2">
      <c r="B27" s="116" t="s">
        <v>11</v>
      </c>
      <c r="C27" s="117">
        <v>14</v>
      </c>
      <c r="D27" s="117" t="s">
        <v>6</v>
      </c>
      <c r="E27" s="110"/>
      <c r="G27" s="115"/>
      <c r="M27" s="115"/>
      <c r="N27" s="110"/>
      <c r="O27" s="110"/>
    </row>
    <row r="28" spans="2:15" ht="15" hidden="1" customHeight="1" x14ac:dyDescent="0.2">
      <c r="B28" s="116" t="s">
        <v>13</v>
      </c>
      <c r="C28" s="117">
        <v>16</v>
      </c>
      <c r="D28" s="117" t="s">
        <v>6</v>
      </c>
      <c r="E28" s="110"/>
      <c r="G28" s="115"/>
      <c r="M28" s="115"/>
      <c r="N28" s="110"/>
      <c r="O28" s="110"/>
    </row>
    <row r="29" spans="2:15" ht="15" hidden="1" customHeight="1" x14ac:dyDescent="0.2">
      <c r="B29" s="116" t="s">
        <v>15</v>
      </c>
      <c r="C29" s="117">
        <v>18</v>
      </c>
      <c r="D29" s="117" t="s">
        <v>6</v>
      </c>
      <c r="E29" s="110"/>
      <c r="G29" s="115"/>
      <c r="M29" s="115"/>
      <c r="N29" s="110"/>
      <c r="O29" s="110"/>
    </row>
    <row r="30" spans="2:15" ht="15" hidden="1" customHeight="1" x14ac:dyDescent="0.2">
      <c r="B30" s="116" t="s">
        <v>74</v>
      </c>
      <c r="C30" s="117">
        <v>0</v>
      </c>
      <c r="D30" s="117" t="s">
        <v>16</v>
      </c>
      <c r="E30" s="110"/>
      <c r="G30" s="115"/>
      <c r="M30" s="115"/>
      <c r="N30" s="110"/>
      <c r="O30" s="110"/>
    </row>
    <row r="31" spans="2:15" ht="15" hidden="1" customHeight="1" x14ac:dyDescent="0.2">
      <c r="B31" s="116" t="s">
        <v>73</v>
      </c>
      <c r="C31" s="117">
        <v>0</v>
      </c>
      <c r="D31" s="117" t="s">
        <v>16</v>
      </c>
      <c r="E31" s="110"/>
      <c r="G31" s="115"/>
      <c r="M31" s="115"/>
      <c r="N31" s="110"/>
      <c r="O31" s="110"/>
    </row>
    <row r="32" spans="2:15" ht="15" hidden="1" customHeight="1" x14ac:dyDescent="0.2">
      <c r="B32" s="116" t="s">
        <v>70</v>
      </c>
      <c r="C32" s="117">
        <v>0</v>
      </c>
      <c r="D32" s="117" t="s">
        <v>16</v>
      </c>
      <c r="E32" s="110"/>
      <c r="G32" s="115"/>
      <c r="M32" s="115"/>
      <c r="N32" s="110"/>
      <c r="O32" s="110"/>
    </row>
    <row r="33" spans="2:15" ht="15" hidden="1" customHeight="1" x14ac:dyDescent="0.2">
      <c r="B33" s="116" t="s">
        <v>18</v>
      </c>
      <c r="C33" s="117">
        <v>35</v>
      </c>
      <c r="D33" s="117" t="s">
        <v>16</v>
      </c>
      <c r="E33" s="110"/>
      <c r="G33" s="115"/>
    </row>
    <row r="34" spans="2:15" ht="15" hidden="1" customHeight="1" x14ac:dyDescent="0.2">
      <c r="B34" s="116" t="s">
        <v>20</v>
      </c>
      <c r="C34" s="117">
        <v>45</v>
      </c>
      <c r="D34" s="117" t="s">
        <v>16</v>
      </c>
      <c r="E34" s="110"/>
      <c r="G34" s="115"/>
    </row>
    <row r="35" spans="2:15" ht="15" hidden="1" customHeight="1" x14ac:dyDescent="0.2">
      <c r="B35" s="116" t="s">
        <v>88</v>
      </c>
      <c r="C35" s="117">
        <v>8</v>
      </c>
      <c r="D35" s="121" t="s">
        <v>6</v>
      </c>
      <c r="E35" s="110"/>
      <c r="G35" s="115"/>
      <c r="M35" s="115"/>
      <c r="N35" s="110"/>
      <c r="O35" s="110"/>
    </row>
    <row r="36" spans="2:15" ht="15" hidden="1" customHeight="1" x14ac:dyDescent="0.2">
      <c r="B36" s="116" t="s">
        <v>21</v>
      </c>
      <c r="C36" s="117">
        <v>10</v>
      </c>
      <c r="D36" s="117" t="s">
        <v>6</v>
      </c>
      <c r="E36" s="110"/>
      <c r="G36" s="115"/>
    </row>
    <row r="37" spans="2:15" ht="15" hidden="1" customHeight="1" x14ac:dyDescent="0.2">
      <c r="B37" s="116" t="s">
        <v>24</v>
      </c>
      <c r="C37" s="117">
        <v>12</v>
      </c>
      <c r="D37" s="117" t="s">
        <v>6</v>
      </c>
      <c r="E37" s="110"/>
      <c r="G37" s="115"/>
    </row>
    <row r="38" spans="2:15" ht="15" hidden="1" customHeight="1" x14ac:dyDescent="0.2">
      <c r="B38" s="116" t="s">
        <v>27</v>
      </c>
      <c r="C38" s="117">
        <v>14</v>
      </c>
      <c r="D38" s="117" t="s">
        <v>6</v>
      </c>
      <c r="E38" s="110"/>
      <c r="G38" s="115"/>
    </row>
    <row r="39" spans="2:15" ht="15" hidden="1" customHeight="1" x14ac:dyDescent="0.2">
      <c r="B39" s="116" t="s">
        <v>30</v>
      </c>
      <c r="C39" s="117">
        <v>16</v>
      </c>
      <c r="D39" s="117" t="s">
        <v>6</v>
      </c>
      <c r="E39" s="110"/>
      <c r="G39" s="115"/>
    </row>
    <row r="40" spans="2:15" ht="15" hidden="1" customHeight="1" x14ac:dyDescent="0.2">
      <c r="B40" s="116" t="s">
        <v>33</v>
      </c>
      <c r="C40" s="117">
        <v>18</v>
      </c>
      <c r="D40" s="117" t="s">
        <v>6</v>
      </c>
      <c r="E40" s="110"/>
      <c r="G40" s="115"/>
    </row>
    <row r="41" spans="2:15" ht="15" hidden="1" customHeight="1" x14ac:dyDescent="0.2">
      <c r="B41" s="116" t="s">
        <v>75</v>
      </c>
      <c r="C41" s="117">
        <v>0</v>
      </c>
      <c r="D41" s="117" t="s">
        <v>16</v>
      </c>
      <c r="E41" s="110"/>
      <c r="G41" s="122"/>
    </row>
    <row r="42" spans="2:15" ht="15" hidden="1" customHeight="1" x14ac:dyDescent="0.2">
      <c r="B42" s="116" t="s">
        <v>77</v>
      </c>
      <c r="C42" s="117">
        <v>0</v>
      </c>
      <c r="D42" s="117" t="s">
        <v>16</v>
      </c>
      <c r="E42" s="110"/>
      <c r="G42" s="122"/>
    </row>
    <row r="43" spans="2:15" ht="15" hidden="1" customHeight="1" x14ac:dyDescent="0.2">
      <c r="B43" s="116" t="s">
        <v>36</v>
      </c>
      <c r="C43" s="117">
        <v>35</v>
      </c>
      <c r="D43" s="117" t="s">
        <v>16</v>
      </c>
      <c r="E43" s="110"/>
    </row>
    <row r="44" spans="2:15" ht="15" hidden="1" customHeight="1" x14ac:dyDescent="0.2">
      <c r="B44" s="116" t="s">
        <v>39</v>
      </c>
      <c r="C44" s="117">
        <v>45</v>
      </c>
      <c r="D44" s="117" t="s">
        <v>16</v>
      </c>
      <c r="E44" s="110"/>
    </row>
    <row r="45" spans="2:15" ht="15" hidden="1" customHeight="1" x14ac:dyDescent="0.2">
      <c r="B45" s="116" t="s">
        <v>84</v>
      </c>
      <c r="C45" s="117">
        <v>0</v>
      </c>
      <c r="D45" s="117" t="s">
        <v>16</v>
      </c>
      <c r="E45" s="110"/>
    </row>
    <row r="46" spans="2:15" ht="15" hidden="1" customHeight="1" x14ac:dyDescent="0.2">
      <c r="B46" s="116" t="s">
        <v>89</v>
      </c>
      <c r="C46" s="117">
        <v>8</v>
      </c>
      <c r="D46" s="121" t="s">
        <v>6</v>
      </c>
      <c r="E46" s="110"/>
    </row>
    <row r="47" spans="2:15" ht="15" hidden="1" customHeight="1" x14ac:dyDescent="0.2">
      <c r="B47" s="116" t="s">
        <v>22</v>
      </c>
      <c r="C47" s="117">
        <v>10</v>
      </c>
      <c r="D47" s="117" t="s">
        <v>6</v>
      </c>
      <c r="E47" s="110"/>
    </row>
    <row r="48" spans="2:15" ht="15" hidden="1" customHeight="1" x14ac:dyDescent="0.2">
      <c r="B48" s="116" t="s">
        <v>25</v>
      </c>
      <c r="C48" s="117">
        <v>12</v>
      </c>
      <c r="D48" s="117" t="s">
        <v>6</v>
      </c>
      <c r="E48" s="110"/>
    </row>
    <row r="49" spans="2:5" ht="15" hidden="1" customHeight="1" x14ac:dyDescent="0.2">
      <c r="B49" s="116" t="s">
        <v>28</v>
      </c>
      <c r="C49" s="117">
        <v>14</v>
      </c>
      <c r="D49" s="117" t="s">
        <v>6</v>
      </c>
      <c r="E49" s="110"/>
    </row>
    <row r="50" spans="2:5" ht="15" hidden="1" customHeight="1" x14ac:dyDescent="0.2">
      <c r="B50" s="116" t="s">
        <v>31</v>
      </c>
      <c r="C50" s="117">
        <v>16</v>
      </c>
      <c r="D50" s="117" t="s">
        <v>6</v>
      </c>
      <c r="E50" s="110"/>
    </row>
    <row r="51" spans="2:5" ht="15" hidden="1" customHeight="1" x14ac:dyDescent="0.2">
      <c r="B51" s="116" t="s">
        <v>34</v>
      </c>
      <c r="C51" s="117">
        <v>18</v>
      </c>
      <c r="D51" s="117" t="s">
        <v>6</v>
      </c>
      <c r="E51" s="110"/>
    </row>
    <row r="52" spans="2:5" ht="15" hidden="1" customHeight="1" x14ac:dyDescent="0.2">
      <c r="B52" s="116" t="s">
        <v>76</v>
      </c>
      <c r="C52" s="117">
        <v>0</v>
      </c>
      <c r="D52" s="117" t="s">
        <v>16</v>
      </c>
      <c r="E52" s="110"/>
    </row>
    <row r="53" spans="2:5" ht="15" hidden="1" customHeight="1" x14ac:dyDescent="0.2">
      <c r="B53" s="116" t="s">
        <v>78</v>
      </c>
      <c r="C53" s="117">
        <v>0</v>
      </c>
      <c r="D53" s="117" t="s">
        <v>16</v>
      </c>
      <c r="E53" s="110"/>
    </row>
    <row r="54" spans="2:5" ht="15" hidden="1" customHeight="1" x14ac:dyDescent="0.2">
      <c r="B54" s="116" t="s">
        <v>37</v>
      </c>
      <c r="C54" s="117">
        <v>35</v>
      </c>
      <c r="D54" s="117" t="s">
        <v>16</v>
      </c>
      <c r="E54" s="110"/>
    </row>
    <row r="55" spans="2:5" ht="15" hidden="1" customHeight="1" x14ac:dyDescent="0.2">
      <c r="B55" s="116" t="s">
        <v>40</v>
      </c>
      <c r="C55" s="117">
        <v>45</v>
      </c>
      <c r="D55" s="117" t="s">
        <v>16</v>
      </c>
      <c r="E55" s="110"/>
    </row>
    <row r="56" spans="2:5" ht="15" hidden="1" customHeight="1" x14ac:dyDescent="0.2">
      <c r="B56" s="116" t="s">
        <v>85</v>
      </c>
      <c r="C56" s="117">
        <v>0</v>
      </c>
      <c r="D56" s="117" t="s">
        <v>16</v>
      </c>
      <c r="E56" s="110"/>
    </row>
    <row r="57" spans="2:5" ht="15" hidden="1" customHeight="1" x14ac:dyDescent="0.2">
      <c r="B57" s="116" t="s">
        <v>90</v>
      </c>
      <c r="C57" s="117">
        <v>8</v>
      </c>
      <c r="D57" s="121" t="s">
        <v>6</v>
      </c>
      <c r="E57" s="110"/>
    </row>
    <row r="58" spans="2:5" ht="15" hidden="1" customHeight="1" x14ac:dyDescent="0.2">
      <c r="B58" s="116" t="s">
        <v>23</v>
      </c>
      <c r="C58" s="117">
        <v>10</v>
      </c>
      <c r="D58" s="117" t="s">
        <v>6</v>
      </c>
      <c r="E58" s="110"/>
    </row>
    <row r="59" spans="2:5" ht="15" hidden="1" customHeight="1" x14ac:dyDescent="0.2">
      <c r="B59" s="116" t="s">
        <v>26</v>
      </c>
      <c r="C59" s="117">
        <v>12</v>
      </c>
      <c r="D59" s="117" t="s">
        <v>6</v>
      </c>
      <c r="E59" s="110"/>
    </row>
    <row r="60" spans="2:5" ht="15" hidden="1" customHeight="1" x14ac:dyDescent="0.2">
      <c r="B60" s="116" t="s">
        <v>29</v>
      </c>
      <c r="C60" s="117">
        <v>14</v>
      </c>
      <c r="D60" s="117" t="s">
        <v>6</v>
      </c>
      <c r="E60" s="110"/>
    </row>
    <row r="61" spans="2:5" ht="15" hidden="1" customHeight="1" x14ac:dyDescent="0.2">
      <c r="B61" s="116" t="s">
        <v>32</v>
      </c>
      <c r="C61" s="117">
        <v>16</v>
      </c>
      <c r="D61" s="117" t="s">
        <v>6</v>
      </c>
      <c r="E61" s="110"/>
    </row>
    <row r="62" spans="2:5" ht="15" hidden="1" customHeight="1" x14ac:dyDescent="0.2">
      <c r="B62" s="116" t="s">
        <v>35</v>
      </c>
      <c r="C62" s="117">
        <v>18</v>
      </c>
      <c r="D62" s="117" t="s">
        <v>6</v>
      </c>
    </row>
    <row r="63" spans="2:5" ht="15" hidden="1" customHeight="1" x14ac:dyDescent="0.2">
      <c r="B63" s="116" t="s">
        <v>79</v>
      </c>
      <c r="C63" s="117">
        <v>0</v>
      </c>
      <c r="D63" s="117" t="s">
        <v>16</v>
      </c>
    </row>
    <row r="64" spans="2:5" ht="15" hidden="1" customHeight="1" x14ac:dyDescent="0.2">
      <c r="B64" s="116" t="s">
        <v>80</v>
      </c>
      <c r="C64" s="117">
        <v>0</v>
      </c>
      <c r="D64" s="117" t="s">
        <v>16</v>
      </c>
    </row>
    <row r="65" spans="1:4" ht="15" hidden="1" customHeight="1" x14ac:dyDescent="0.2">
      <c r="B65" s="116" t="s">
        <v>38</v>
      </c>
      <c r="C65" s="117">
        <v>35</v>
      </c>
      <c r="D65" s="117" t="s">
        <v>16</v>
      </c>
    </row>
    <row r="66" spans="1:4" ht="15" hidden="1" customHeight="1" x14ac:dyDescent="0.2">
      <c r="B66" s="116" t="s">
        <v>41</v>
      </c>
      <c r="C66" s="117">
        <v>45</v>
      </c>
      <c r="D66" s="117" t="s">
        <v>16</v>
      </c>
    </row>
    <row r="67" spans="1:4" ht="15" hidden="1" customHeight="1" x14ac:dyDescent="0.2">
      <c r="B67" s="116" t="s">
        <v>83</v>
      </c>
      <c r="C67" s="117">
        <v>0</v>
      </c>
      <c r="D67" s="117" t="s">
        <v>16</v>
      </c>
    </row>
    <row r="68" spans="1:4" ht="15" customHeight="1" x14ac:dyDescent="0.2">
      <c r="A68" s="109" t="s">
        <v>108</v>
      </c>
    </row>
    <row r="69" spans="1:4" ht="15" customHeight="1" x14ac:dyDescent="0.2">
      <c r="A69" s="132" t="s">
        <v>109</v>
      </c>
    </row>
    <row r="70" spans="1:4" ht="15" customHeight="1" x14ac:dyDescent="0.2">
      <c r="A70" s="132" t="s">
        <v>107</v>
      </c>
    </row>
    <row r="71" spans="1:4" ht="15" customHeight="1" x14ac:dyDescent="0.2">
      <c r="A71" s="132" t="s">
        <v>104</v>
      </c>
    </row>
    <row r="72" spans="1:4" ht="15" customHeight="1" x14ac:dyDescent="0.2">
      <c r="A72" s="132" t="s">
        <v>106</v>
      </c>
    </row>
    <row r="73" spans="1:4" ht="15" customHeight="1" x14ac:dyDescent="0.2">
      <c r="A73" s="132" t="s">
        <v>105</v>
      </c>
    </row>
    <row r="74" spans="1:4" ht="15" customHeight="1" x14ac:dyDescent="0.2">
      <c r="A74" s="132" t="s">
        <v>102</v>
      </c>
    </row>
    <row r="75" spans="1:4" ht="15" customHeight="1" x14ac:dyDescent="0.2">
      <c r="A75" s="132" t="s">
        <v>103</v>
      </c>
    </row>
    <row r="76" spans="1:4" ht="15" customHeight="1" x14ac:dyDescent="0.2">
      <c r="A76" s="132" t="s">
        <v>110</v>
      </c>
    </row>
  </sheetData>
  <sheetProtection algorithmName="SHA-512" hashValue="Feu8gd3Nq/v4Td4Nhro7mXPNE72QCUDmKWZoN2VcRXg0cb+zl8esFDeNYUXjGI1uTVzoTzA0R06jRRvI6ixerg==" saltValue="wJ4fYT+rQMSgBjMjdmq0XA==" spinCount="100000" sheet="1" objects="1" scenarios="1"/>
  <mergeCells count="28">
    <mergeCell ref="B11:D11"/>
    <mergeCell ref="G11:I11"/>
    <mergeCell ref="J11:K16"/>
    <mergeCell ref="G13:G14"/>
    <mergeCell ref="H13:H14"/>
    <mergeCell ref="I13:I14"/>
    <mergeCell ref="G15:G16"/>
    <mergeCell ref="H15:H16"/>
    <mergeCell ref="I15:I16"/>
    <mergeCell ref="F4:G4"/>
    <mergeCell ref="A1:M1"/>
    <mergeCell ref="A2:A3"/>
    <mergeCell ref="B2:D2"/>
    <mergeCell ref="B3:D3"/>
    <mergeCell ref="B4:D4"/>
    <mergeCell ref="F2:G2"/>
    <mergeCell ref="F3:G3"/>
    <mergeCell ref="K2:M2"/>
    <mergeCell ref="K3:M3"/>
    <mergeCell ref="K4:M4"/>
    <mergeCell ref="I4:J4"/>
    <mergeCell ref="I3:J3"/>
    <mergeCell ref="I2:J2"/>
    <mergeCell ref="B10:K10"/>
    <mergeCell ref="B6:F6"/>
    <mergeCell ref="B7:F7"/>
    <mergeCell ref="B8:F8"/>
    <mergeCell ref="H6:M8"/>
  </mergeCells>
  <dataValidations count="1">
    <dataValidation type="list" allowBlank="1" showInputMessage="1" showErrorMessage="1" sqref="F2:G2" xr:uid="{00000000-0002-0000-0000-000000000000}">
      <formula1>$A$69:$A$76</formula1>
    </dataValidation>
  </dataValidations>
  <hyperlinks>
    <hyperlink ref="G7" location="'Dados_Passo1-2'!A1" display="Acessar&gt;" xr:uid="{00000000-0004-0000-0000-000000000000}"/>
    <hyperlink ref="G8" location="'FICHA DE INSCRIÇÃO_Passo2-2'!A1" display="Acessar&gt;" xr:uid="{00000000-0004-0000-0000-000001000000}"/>
  </hyperlinks>
  <pageMargins left="0.25" right="0.25" top="0.75" bottom="0.75" header="0.3" footer="0.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F300"/>
  <sheetViews>
    <sheetView zoomScaleNormal="100" workbookViewId="0">
      <selection activeCell="F3" sqref="F3"/>
    </sheetView>
  </sheetViews>
  <sheetFormatPr defaultRowHeight="15.75" x14ac:dyDescent="0.2"/>
  <cols>
    <col min="1" max="1" width="6.109375" style="26" bestFit="1" customWidth="1"/>
    <col min="2" max="2" width="13.5546875" style="44" bestFit="1" customWidth="1"/>
    <col min="3" max="3" width="45.109375" style="27" bestFit="1" customWidth="1"/>
    <col min="4" max="4" width="15.6640625" style="28" customWidth="1"/>
    <col min="5" max="5" width="11.77734375" style="29" customWidth="1"/>
    <col min="6" max="6" width="15.5546875" style="26" bestFit="1" customWidth="1"/>
    <col min="7" max="16384" width="8.88671875" style="26"/>
  </cols>
  <sheetData>
    <row r="1" spans="1:6" x14ac:dyDescent="0.25">
      <c r="A1" s="73" t="s">
        <v>86</v>
      </c>
      <c r="B1" s="79" t="s">
        <v>49</v>
      </c>
      <c r="C1" s="74" t="s">
        <v>1</v>
      </c>
      <c r="D1" s="75" t="s">
        <v>0</v>
      </c>
      <c r="E1" s="76" t="s">
        <v>50</v>
      </c>
      <c r="F1" s="77" t="s">
        <v>51</v>
      </c>
    </row>
    <row r="2" spans="1:6" x14ac:dyDescent="0.2">
      <c r="A2" s="72">
        <v>1</v>
      </c>
      <c r="B2" s="81" t="s">
        <v>118</v>
      </c>
      <c r="C2" s="133" t="s">
        <v>119</v>
      </c>
      <c r="D2" s="134">
        <v>29305</v>
      </c>
      <c r="E2" s="135" t="s">
        <v>120</v>
      </c>
      <c r="F2" s="136" t="s">
        <v>102</v>
      </c>
    </row>
    <row r="3" spans="1:6" x14ac:dyDescent="0.2">
      <c r="A3" s="72">
        <v>2</v>
      </c>
      <c r="B3" s="81"/>
      <c r="C3" s="133"/>
      <c r="D3" s="134"/>
      <c r="E3" s="135"/>
      <c r="F3" s="136"/>
    </row>
    <row r="4" spans="1:6" x14ac:dyDescent="0.2">
      <c r="A4" s="72">
        <v>3</v>
      </c>
      <c r="B4" s="81"/>
      <c r="C4" s="133"/>
      <c r="D4" s="134"/>
      <c r="E4" s="135"/>
      <c r="F4" s="136"/>
    </row>
    <row r="5" spans="1:6" x14ac:dyDescent="0.2">
      <c r="A5" s="72">
        <v>4</v>
      </c>
      <c r="B5" s="81"/>
      <c r="C5" s="133"/>
      <c r="D5" s="134"/>
      <c r="E5" s="135"/>
      <c r="F5" s="136"/>
    </row>
    <row r="6" spans="1:6" x14ac:dyDescent="0.2">
      <c r="A6" s="72">
        <v>5</v>
      </c>
      <c r="B6" s="81"/>
      <c r="C6" s="133"/>
      <c r="D6" s="134"/>
      <c r="E6" s="135"/>
      <c r="F6" s="136"/>
    </row>
    <row r="7" spans="1:6" x14ac:dyDescent="0.2">
      <c r="A7" s="72">
        <v>6</v>
      </c>
      <c r="B7" s="81"/>
      <c r="C7" s="133"/>
      <c r="D7" s="134"/>
      <c r="E7" s="135"/>
      <c r="F7" s="136"/>
    </row>
    <row r="8" spans="1:6" x14ac:dyDescent="0.2">
      <c r="A8" s="72">
        <v>7</v>
      </c>
      <c r="B8" s="81"/>
      <c r="C8" s="133"/>
      <c r="D8" s="134"/>
      <c r="E8" s="135"/>
      <c r="F8" s="136"/>
    </row>
    <row r="9" spans="1:6" x14ac:dyDescent="0.2">
      <c r="A9" s="72">
        <v>8</v>
      </c>
      <c r="B9" s="81"/>
      <c r="C9" s="133"/>
      <c r="D9" s="134"/>
      <c r="E9" s="135"/>
      <c r="F9" s="136"/>
    </row>
    <row r="10" spans="1:6" x14ac:dyDescent="0.2">
      <c r="A10" s="72">
        <v>9</v>
      </c>
      <c r="B10" s="81"/>
      <c r="C10" s="133"/>
      <c r="D10" s="134"/>
      <c r="E10" s="135"/>
      <c r="F10" s="136"/>
    </row>
    <row r="11" spans="1:6" x14ac:dyDescent="0.2">
      <c r="A11" s="72">
        <v>10</v>
      </c>
      <c r="B11" s="81"/>
      <c r="C11" s="133"/>
      <c r="D11" s="134"/>
      <c r="E11" s="135"/>
      <c r="F11" s="136"/>
    </row>
    <row r="12" spans="1:6" x14ac:dyDescent="0.2">
      <c r="A12" s="72">
        <v>11</v>
      </c>
      <c r="B12" s="81"/>
      <c r="C12" s="133"/>
      <c r="D12" s="134"/>
      <c r="E12" s="135"/>
      <c r="F12" s="136"/>
    </row>
    <row r="13" spans="1:6" x14ac:dyDescent="0.2">
      <c r="A13" s="72">
        <v>12</v>
      </c>
      <c r="B13" s="81"/>
      <c r="C13" s="133"/>
      <c r="D13" s="134"/>
      <c r="E13" s="135"/>
      <c r="F13" s="136"/>
    </row>
    <row r="14" spans="1:6" x14ac:dyDescent="0.2">
      <c r="A14" s="72">
        <v>13</v>
      </c>
      <c r="B14" s="81"/>
      <c r="C14" s="133"/>
      <c r="D14" s="134"/>
      <c r="E14" s="135"/>
      <c r="F14" s="136"/>
    </row>
    <row r="15" spans="1:6" x14ac:dyDescent="0.2">
      <c r="A15" s="72">
        <v>14</v>
      </c>
      <c r="B15" s="81"/>
      <c r="C15" s="133"/>
      <c r="D15" s="134"/>
      <c r="E15" s="135"/>
      <c r="F15" s="136"/>
    </row>
    <row r="16" spans="1:6" x14ac:dyDescent="0.2">
      <c r="A16" s="72">
        <v>15</v>
      </c>
      <c r="B16" s="81"/>
      <c r="C16" s="133"/>
      <c r="D16" s="134"/>
      <c r="E16" s="135"/>
      <c r="F16" s="136"/>
    </row>
    <row r="17" spans="1:6" x14ac:dyDescent="0.2">
      <c r="A17" s="72">
        <v>16</v>
      </c>
      <c r="B17" s="81"/>
      <c r="C17" s="133"/>
      <c r="D17" s="134"/>
      <c r="E17" s="135"/>
      <c r="F17" s="136"/>
    </row>
    <row r="18" spans="1:6" x14ac:dyDescent="0.2">
      <c r="A18" s="72">
        <v>17</v>
      </c>
      <c r="B18" s="81"/>
      <c r="C18" s="133"/>
      <c r="D18" s="134"/>
      <c r="E18" s="135"/>
      <c r="F18" s="136"/>
    </row>
    <row r="19" spans="1:6" x14ac:dyDescent="0.2">
      <c r="A19" s="72">
        <v>18</v>
      </c>
      <c r="B19" s="81"/>
      <c r="C19" s="133"/>
      <c r="D19" s="134"/>
      <c r="E19" s="135"/>
      <c r="F19" s="136"/>
    </row>
    <row r="20" spans="1:6" x14ac:dyDescent="0.2">
      <c r="A20" s="72">
        <v>19</v>
      </c>
      <c r="B20" s="81"/>
      <c r="C20" s="133"/>
      <c r="D20" s="134"/>
      <c r="E20" s="135"/>
      <c r="F20" s="136"/>
    </row>
    <row r="21" spans="1:6" x14ac:dyDescent="0.2">
      <c r="A21" s="72">
        <v>20</v>
      </c>
      <c r="B21" s="81"/>
      <c r="C21" s="133"/>
      <c r="D21" s="134"/>
      <c r="E21" s="135"/>
      <c r="F21" s="136"/>
    </row>
    <row r="22" spans="1:6" x14ac:dyDescent="0.2">
      <c r="A22" s="72">
        <v>21</v>
      </c>
      <c r="B22" s="81"/>
      <c r="C22" s="133"/>
      <c r="D22" s="134"/>
      <c r="E22" s="135"/>
      <c r="F22" s="136"/>
    </row>
    <row r="23" spans="1:6" x14ac:dyDescent="0.2">
      <c r="A23" s="72">
        <v>22</v>
      </c>
      <c r="B23" s="81"/>
      <c r="C23" s="133"/>
      <c r="D23" s="134"/>
      <c r="E23" s="135"/>
      <c r="F23" s="136"/>
    </row>
    <row r="24" spans="1:6" x14ac:dyDescent="0.2">
      <c r="A24" s="72">
        <v>23</v>
      </c>
      <c r="B24" s="81"/>
      <c r="C24" s="133"/>
      <c r="D24" s="134"/>
      <c r="E24" s="135"/>
      <c r="F24" s="136"/>
    </row>
    <row r="25" spans="1:6" x14ac:dyDescent="0.2">
      <c r="A25" s="72">
        <v>24</v>
      </c>
      <c r="B25" s="81"/>
      <c r="C25" s="133"/>
      <c r="D25" s="134"/>
      <c r="E25" s="135"/>
      <c r="F25" s="136"/>
    </row>
    <row r="26" spans="1:6" x14ac:dyDescent="0.2">
      <c r="A26" s="72">
        <v>25</v>
      </c>
      <c r="B26" s="81"/>
      <c r="C26" s="133"/>
      <c r="D26" s="134"/>
      <c r="E26" s="135"/>
      <c r="F26" s="136"/>
    </row>
    <row r="27" spans="1:6" x14ac:dyDescent="0.2">
      <c r="A27" s="72">
        <v>26</v>
      </c>
      <c r="B27" s="81"/>
      <c r="C27" s="133"/>
      <c r="D27" s="134"/>
      <c r="E27" s="135"/>
      <c r="F27" s="136"/>
    </row>
    <row r="28" spans="1:6" x14ac:dyDescent="0.2">
      <c r="A28" s="72">
        <v>27</v>
      </c>
      <c r="B28" s="81"/>
      <c r="C28" s="133"/>
      <c r="D28" s="134"/>
      <c r="E28" s="135"/>
      <c r="F28" s="136"/>
    </row>
    <row r="29" spans="1:6" x14ac:dyDescent="0.2">
      <c r="A29" s="72">
        <v>28</v>
      </c>
      <c r="B29" s="81"/>
      <c r="C29" s="133"/>
      <c r="D29" s="134"/>
      <c r="E29" s="135"/>
      <c r="F29" s="136"/>
    </row>
    <row r="30" spans="1:6" x14ac:dyDescent="0.2">
      <c r="A30" s="72">
        <v>29</v>
      </c>
      <c r="B30" s="81"/>
      <c r="C30" s="133"/>
      <c r="D30" s="134"/>
      <c r="E30" s="135"/>
      <c r="F30" s="136"/>
    </row>
    <row r="31" spans="1:6" x14ac:dyDescent="0.2">
      <c r="A31" s="72">
        <v>30</v>
      </c>
      <c r="B31" s="81"/>
      <c r="C31" s="133"/>
      <c r="D31" s="134"/>
      <c r="E31" s="135"/>
      <c r="F31" s="136"/>
    </row>
    <row r="32" spans="1:6" x14ac:dyDescent="0.2">
      <c r="A32" s="72">
        <v>31</v>
      </c>
      <c r="B32" s="81"/>
      <c r="C32" s="133"/>
      <c r="D32" s="134"/>
      <c r="E32" s="135"/>
      <c r="F32" s="136"/>
    </row>
    <row r="33" spans="1:6" x14ac:dyDescent="0.2">
      <c r="A33" s="72">
        <v>32</v>
      </c>
      <c r="B33" s="81"/>
      <c r="C33" s="133"/>
      <c r="D33" s="134"/>
      <c r="E33" s="135"/>
      <c r="F33" s="136"/>
    </row>
    <row r="34" spans="1:6" x14ac:dyDescent="0.2">
      <c r="A34" s="72">
        <v>33</v>
      </c>
      <c r="B34" s="81"/>
      <c r="C34" s="133"/>
      <c r="D34" s="134"/>
      <c r="E34" s="135"/>
      <c r="F34" s="136"/>
    </row>
    <row r="35" spans="1:6" x14ac:dyDescent="0.2">
      <c r="A35" s="72">
        <v>34</v>
      </c>
      <c r="B35" s="81"/>
      <c r="C35" s="133"/>
      <c r="D35" s="134"/>
      <c r="E35" s="135"/>
      <c r="F35" s="136"/>
    </row>
    <row r="36" spans="1:6" x14ac:dyDescent="0.2">
      <c r="A36" s="72">
        <v>35</v>
      </c>
      <c r="B36" s="81"/>
      <c r="C36" s="133"/>
      <c r="D36" s="134"/>
      <c r="E36" s="135"/>
      <c r="F36" s="136"/>
    </row>
    <row r="37" spans="1:6" x14ac:dyDescent="0.2">
      <c r="A37" s="72">
        <v>36</v>
      </c>
      <c r="B37" s="81"/>
      <c r="C37" s="133"/>
      <c r="D37" s="134"/>
      <c r="E37" s="135"/>
      <c r="F37" s="136"/>
    </row>
    <row r="38" spans="1:6" x14ac:dyDescent="0.2">
      <c r="A38" s="72">
        <v>37</v>
      </c>
      <c r="B38" s="81"/>
      <c r="C38" s="133"/>
      <c r="D38" s="134"/>
      <c r="E38" s="135"/>
      <c r="F38" s="136"/>
    </row>
    <row r="39" spans="1:6" x14ac:dyDescent="0.2">
      <c r="A39" s="72">
        <v>38</v>
      </c>
      <c r="B39" s="81"/>
      <c r="C39" s="133"/>
      <c r="D39" s="134"/>
      <c r="E39" s="135"/>
      <c r="F39" s="136"/>
    </row>
    <row r="40" spans="1:6" x14ac:dyDescent="0.2">
      <c r="A40" s="72">
        <v>39</v>
      </c>
      <c r="B40" s="81"/>
      <c r="C40" s="133"/>
      <c r="D40" s="134"/>
      <c r="E40" s="135"/>
      <c r="F40" s="136"/>
    </row>
    <row r="41" spans="1:6" x14ac:dyDescent="0.2">
      <c r="A41" s="72">
        <v>40</v>
      </c>
      <c r="B41" s="81"/>
      <c r="C41" s="133"/>
      <c r="D41" s="134"/>
      <c r="E41" s="135"/>
      <c r="F41" s="136"/>
    </row>
    <row r="42" spans="1:6" x14ac:dyDescent="0.2">
      <c r="A42" s="72">
        <v>41</v>
      </c>
      <c r="B42" s="81"/>
      <c r="C42" s="133"/>
      <c r="D42" s="134"/>
      <c r="E42" s="135"/>
      <c r="F42" s="136"/>
    </row>
    <row r="43" spans="1:6" x14ac:dyDescent="0.2">
      <c r="A43" s="72">
        <v>42</v>
      </c>
      <c r="B43" s="81"/>
      <c r="C43" s="133"/>
      <c r="D43" s="134"/>
      <c r="E43" s="135"/>
      <c r="F43" s="136"/>
    </row>
    <row r="44" spans="1:6" x14ac:dyDescent="0.2">
      <c r="A44" s="72">
        <v>43</v>
      </c>
      <c r="B44" s="81"/>
      <c r="C44" s="133"/>
      <c r="D44" s="134"/>
      <c r="E44" s="135"/>
      <c r="F44" s="136"/>
    </row>
    <row r="45" spans="1:6" x14ac:dyDescent="0.2">
      <c r="A45" s="72">
        <v>44</v>
      </c>
      <c r="B45" s="81"/>
      <c r="C45" s="133"/>
      <c r="D45" s="134"/>
      <c r="E45" s="135"/>
      <c r="F45" s="136"/>
    </row>
    <row r="46" spans="1:6" x14ac:dyDescent="0.2">
      <c r="A46" s="72">
        <v>45</v>
      </c>
      <c r="B46" s="81"/>
      <c r="C46" s="133"/>
      <c r="D46" s="134"/>
      <c r="E46" s="135"/>
      <c r="F46" s="136"/>
    </row>
    <row r="47" spans="1:6" x14ac:dyDescent="0.2">
      <c r="A47" s="72">
        <v>46</v>
      </c>
      <c r="B47" s="81"/>
      <c r="C47" s="133"/>
      <c r="D47" s="134"/>
      <c r="E47" s="135"/>
      <c r="F47" s="136"/>
    </row>
    <row r="48" spans="1:6" x14ac:dyDescent="0.2">
      <c r="A48" s="72">
        <v>47</v>
      </c>
      <c r="B48" s="81"/>
      <c r="C48" s="133"/>
      <c r="D48" s="134"/>
      <c r="E48" s="135"/>
      <c r="F48" s="136"/>
    </row>
    <row r="49" spans="1:6" x14ac:dyDescent="0.2">
      <c r="A49" s="72">
        <v>48</v>
      </c>
      <c r="B49" s="81"/>
      <c r="C49" s="133"/>
      <c r="D49" s="134"/>
      <c r="E49" s="135"/>
      <c r="F49" s="136"/>
    </row>
    <row r="50" spans="1:6" x14ac:dyDescent="0.2">
      <c r="A50" s="72">
        <v>49</v>
      </c>
      <c r="B50" s="81"/>
      <c r="C50" s="133"/>
      <c r="D50" s="134"/>
      <c r="E50" s="135"/>
      <c r="F50" s="136"/>
    </row>
    <row r="51" spans="1:6" x14ac:dyDescent="0.2">
      <c r="A51" s="72">
        <v>50</v>
      </c>
      <c r="B51" s="81"/>
      <c r="C51" s="133"/>
      <c r="D51" s="134"/>
      <c r="E51" s="135"/>
      <c r="F51" s="136"/>
    </row>
    <row r="52" spans="1:6" x14ac:dyDescent="0.2">
      <c r="A52" s="72">
        <v>51</v>
      </c>
      <c r="B52" s="81"/>
      <c r="C52" s="133"/>
      <c r="D52" s="134"/>
      <c r="E52" s="135"/>
      <c r="F52" s="136"/>
    </row>
    <row r="53" spans="1:6" x14ac:dyDescent="0.2">
      <c r="A53" s="72">
        <v>52</v>
      </c>
      <c r="B53" s="81"/>
      <c r="C53" s="133"/>
      <c r="D53" s="134"/>
      <c r="E53" s="135"/>
      <c r="F53" s="136"/>
    </row>
    <row r="54" spans="1:6" x14ac:dyDescent="0.2">
      <c r="A54" s="72">
        <v>53</v>
      </c>
      <c r="B54" s="81"/>
      <c r="C54" s="133"/>
      <c r="D54" s="134"/>
      <c r="E54" s="135"/>
      <c r="F54" s="136"/>
    </row>
    <row r="55" spans="1:6" x14ac:dyDescent="0.2">
      <c r="A55" s="72">
        <v>54</v>
      </c>
      <c r="B55" s="81"/>
      <c r="C55" s="133"/>
      <c r="D55" s="134"/>
      <c r="E55" s="135"/>
      <c r="F55" s="136"/>
    </row>
    <row r="56" spans="1:6" x14ac:dyDescent="0.2">
      <c r="A56" s="72">
        <v>55</v>
      </c>
      <c r="B56" s="81"/>
      <c r="C56" s="133"/>
      <c r="D56" s="134"/>
      <c r="E56" s="135"/>
      <c r="F56" s="136"/>
    </row>
    <row r="57" spans="1:6" x14ac:dyDescent="0.2">
      <c r="A57" s="72">
        <v>56</v>
      </c>
      <c r="B57" s="81"/>
      <c r="C57" s="133"/>
      <c r="D57" s="134"/>
      <c r="E57" s="135"/>
      <c r="F57" s="136"/>
    </row>
    <row r="58" spans="1:6" x14ac:dyDescent="0.2">
      <c r="A58" s="72">
        <v>57</v>
      </c>
      <c r="B58" s="81"/>
      <c r="C58" s="133"/>
      <c r="D58" s="134"/>
      <c r="E58" s="135"/>
      <c r="F58" s="136"/>
    </row>
    <row r="59" spans="1:6" x14ac:dyDescent="0.2">
      <c r="A59" s="72">
        <v>58</v>
      </c>
      <c r="B59" s="81"/>
      <c r="C59" s="133"/>
      <c r="D59" s="134"/>
      <c r="E59" s="135"/>
      <c r="F59" s="136"/>
    </row>
    <row r="60" spans="1:6" x14ac:dyDescent="0.2">
      <c r="A60" s="72">
        <v>59</v>
      </c>
      <c r="B60" s="81"/>
      <c r="C60" s="133"/>
      <c r="D60" s="134"/>
      <c r="E60" s="135"/>
      <c r="F60" s="136"/>
    </row>
    <row r="61" spans="1:6" x14ac:dyDescent="0.2">
      <c r="A61" s="72">
        <v>60</v>
      </c>
      <c r="B61" s="81"/>
      <c r="C61" s="133"/>
      <c r="D61" s="134"/>
      <c r="E61" s="135"/>
      <c r="F61" s="136"/>
    </row>
    <row r="62" spans="1:6" x14ac:dyDescent="0.2">
      <c r="A62" s="72">
        <v>61</v>
      </c>
      <c r="B62" s="81"/>
      <c r="C62" s="133"/>
      <c r="D62" s="134"/>
      <c r="E62" s="135"/>
      <c r="F62" s="136"/>
    </row>
    <row r="63" spans="1:6" x14ac:dyDescent="0.2">
      <c r="A63" s="72">
        <v>62</v>
      </c>
      <c r="B63" s="81"/>
      <c r="C63" s="133"/>
      <c r="D63" s="134"/>
      <c r="E63" s="135"/>
      <c r="F63" s="136"/>
    </row>
    <row r="64" spans="1:6" x14ac:dyDescent="0.2">
      <c r="A64" s="72">
        <v>63</v>
      </c>
      <c r="B64" s="81"/>
      <c r="C64" s="133"/>
      <c r="D64" s="134"/>
      <c r="E64" s="135"/>
      <c r="F64" s="136"/>
    </row>
    <row r="65" spans="1:6" x14ac:dyDescent="0.2">
      <c r="A65" s="72">
        <v>64</v>
      </c>
      <c r="B65" s="81"/>
      <c r="C65" s="133"/>
      <c r="D65" s="134"/>
      <c r="E65" s="135"/>
      <c r="F65" s="136"/>
    </row>
    <row r="66" spans="1:6" x14ac:dyDescent="0.2">
      <c r="A66" s="72">
        <v>65</v>
      </c>
      <c r="B66" s="81"/>
      <c r="C66" s="133"/>
      <c r="D66" s="134"/>
      <c r="E66" s="135"/>
      <c r="F66" s="136"/>
    </row>
    <row r="67" spans="1:6" x14ac:dyDescent="0.2">
      <c r="A67" s="72">
        <v>66</v>
      </c>
      <c r="B67" s="81"/>
      <c r="C67" s="133"/>
      <c r="D67" s="134"/>
      <c r="E67" s="135"/>
      <c r="F67" s="136"/>
    </row>
    <row r="68" spans="1:6" x14ac:dyDescent="0.2">
      <c r="A68" s="72">
        <v>67</v>
      </c>
      <c r="B68" s="81"/>
      <c r="C68" s="133"/>
      <c r="D68" s="134"/>
      <c r="E68" s="135"/>
      <c r="F68" s="136"/>
    </row>
    <row r="69" spans="1:6" x14ac:dyDescent="0.2">
      <c r="A69" s="72">
        <v>68</v>
      </c>
      <c r="B69" s="81"/>
      <c r="C69" s="133"/>
      <c r="D69" s="134"/>
      <c r="E69" s="135"/>
      <c r="F69" s="136"/>
    </row>
    <row r="70" spans="1:6" x14ac:dyDescent="0.2">
      <c r="A70" s="72">
        <v>69</v>
      </c>
      <c r="B70" s="81"/>
      <c r="C70" s="133"/>
      <c r="D70" s="134"/>
      <c r="E70" s="135"/>
      <c r="F70" s="136"/>
    </row>
    <row r="71" spans="1:6" x14ac:dyDescent="0.2">
      <c r="A71" s="72">
        <v>70</v>
      </c>
      <c r="B71" s="81"/>
      <c r="C71" s="133"/>
      <c r="D71" s="134"/>
      <c r="E71" s="135"/>
      <c r="F71" s="136"/>
    </row>
    <row r="72" spans="1:6" x14ac:dyDescent="0.2">
      <c r="A72" s="72">
        <v>71</v>
      </c>
      <c r="B72" s="81"/>
      <c r="C72" s="133"/>
      <c r="D72" s="134"/>
      <c r="E72" s="135"/>
      <c r="F72" s="136"/>
    </row>
    <row r="73" spans="1:6" x14ac:dyDescent="0.2">
      <c r="A73" s="72">
        <v>72</v>
      </c>
      <c r="B73" s="81"/>
      <c r="C73" s="133"/>
      <c r="D73" s="134"/>
      <c r="E73" s="135"/>
      <c r="F73" s="136"/>
    </row>
    <row r="74" spans="1:6" x14ac:dyDescent="0.2">
      <c r="A74" s="72">
        <v>73</v>
      </c>
      <c r="B74" s="81"/>
      <c r="C74" s="133"/>
      <c r="D74" s="134"/>
      <c r="E74" s="135"/>
      <c r="F74" s="136"/>
    </row>
    <row r="75" spans="1:6" x14ac:dyDescent="0.2">
      <c r="A75" s="72">
        <v>74</v>
      </c>
      <c r="B75" s="81"/>
      <c r="C75" s="133"/>
      <c r="D75" s="134"/>
      <c r="E75" s="135"/>
      <c r="F75" s="136"/>
    </row>
    <row r="76" spans="1:6" x14ac:dyDescent="0.2">
      <c r="A76" s="72">
        <v>75</v>
      </c>
      <c r="B76" s="81"/>
      <c r="C76" s="133"/>
      <c r="D76" s="134"/>
      <c r="E76" s="135"/>
      <c r="F76" s="136"/>
    </row>
    <row r="77" spans="1:6" x14ac:dyDescent="0.2">
      <c r="A77" s="72">
        <v>76</v>
      </c>
      <c r="B77" s="81"/>
      <c r="C77" s="133"/>
      <c r="D77" s="134"/>
      <c r="E77" s="135"/>
      <c r="F77" s="136"/>
    </row>
    <row r="78" spans="1:6" x14ac:dyDescent="0.2">
      <c r="A78" s="72">
        <v>77</v>
      </c>
      <c r="B78" s="81"/>
      <c r="C78" s="133"/>
      <c r="D78" s="134"/>
      <c r="E78" s="135"/>
      <c r="F78" s="136"/>
    </row>
    <row r="79" spans="1:6" x14ac:dyDescent="0.2">
      <c r="A79" s="72">
        <v>78</v>
      </c>
      <c r="B79" s="81"/>
      <c r="C79" s="124"/>
      <c r="D79" s="125"/>
      <c r="E79" s="126"/>
      <c r="F79" s="127"/>
    </row>
    <row r="80" spans="1:6" x14ac:dyDescent="0.2">
      <c r="A80" s="72">
        <v>79</v>
      </c>
      <c r="B80" s="81"/>
      <c r="C80" s="124"/>
      <c r="D80" s="125"/>
      <c r="E80" s="126"/>
      <c r="F80" s="127"/>
    </row>
    <row r="81" spans="1:6" x14ac:dyDescent="0.2">
      <c r="A81" s="72">
        <v>80</v>
      </c>
      <c r="B81" s="81"/>
      <c r="C81" s="124"/>
      <c r="D81" s="125"/>
      <c r="E81" s="126"/>
      <c r="F81" s="127"/>
    </row>
    <row r="82" spans="1:6" x14ac:dyDescent="0.2">
      <c r="A82" s="72">
        <v>81</v>
      </c>
      <c r="B82" s="81"/>
      <c r="C82" s="124"/>
      <c r="D82" s="125"/>
      <c r="E82" s="126"/>
      <c r="F82" s="127"/>
    </row>
    <row r="83" spans="1:6" x14ac:dyDescent="0.2">
      <c r="A83" s="72">
        <v>82</v>
      </c>
      <c r="B83" s="81"/>
      <c r="C83" s="124"/>
      <c r="D83" s="125"/>
      <c r="E83" s="126"/>
      <c r="F83" s="127"/>
    </row>
    <row r="84" spans="1:6" x14ac:dyDescent="0.2">
      <c r="A84" s="72">
        <v>83</v>
      </c>
      <c r="B84" s="81"/>
      <c r="C84" s="124"/>
      <c r="D84" s="125"/>
      <c r="E84" s="126"/>
      <c r="F84" s="127"/>
    </row>
    <row r="85" spans="1:6" x14ac:dyDescent="0.2">
      <c r="A85" s="72">
        <v>84</v>
      </c>
      <c r="B85" s="81"/>
      <c r="C85" s="124"/>
      <c r="D85" s="125"/>
      <c r="E85" s="126"/>
      <c r="F85" s="127"/>
    </row>
    <row r="86" spans="1:6" x14ac:dyDescent="0.2">
      <c r="A86" s="72">
        <v>85</v>
      </c>
      <c r="B86" s="81"/>
      <c r="C86" s="124"/>
      <c r="D86" s="125"/>
      <c r="E86" s="126"/>
      <c r="F86" s="127"/>
    </row>
    <row r="87" spans="1:6" x14ac:dyDescent="0.2">
      <c r="A87" s="72">
        <v>86</v>
      </c>
      <c r="B87" s="81"/>
      <c r="C87" s="124"/>
      <c r="D87" s="125"/>
      <c r="E87" s="126"/>
      <c r="F87" s="127"/>
    </row>
    <row r="88" spans="1:6" x14ac:dyDescent="0.2">
      <c r="A88" s="72">
        <v>87</v>
      </c>
      <c r="B88" s="81"/>
      <c r="C88" s="124"/>
      <c r="D88" s="125"/>
      <c r="E88" s="126"/>
      <c r="F88" s="127"/>
    </row>
    <row r="89" spans="1:6" x14ac:dyDescent="0.2">
      <c r="A89" s="72">
        <v>88</v>
      </c>
      <c r="B89" s="81"/>
      <c r="C89" s="124"/>
      <c r="D89" s="125"/>
      <c r="E89" s="126"/>
      <c r="F89" s="127"/>
    </row>
    <row r="90" spans="1:6" x14ac:dyDescent="0.2">
      <c r="A90" s="72">
        <v>89</v>
      </c>
      <c r="B90" s="81"/>
      <c r="C90" s="124"/>
      <c r="D90" s="125"/>
      <c r="E90" s="126"/>
      <c r="F90" s="127"/>
    </row>
    <row r="91" spans="1:6" x14ac:dyDescent="0.2">
      <c r="A91" s="72">
        <v>90</v>
      </c>
      <c r="B91" s="81"/>
      <c r="C91" s="124"/>
      <c r="D91" s="125"/>
      <c r="E91" s="126"/>
      <c r="F91" s="127"/>
    </row>
    <row r="92" spans="1:6" x14ac:dyDescent="0.2">
      <c r="A92" s="72">
        <v>91</v>
      </c>
      <c r="B92" s="81"/>
      <c r="C92" s="124"/>
      <c r="D92" s="125"/>
      <c r="E92" s="126"/>
      <c r="F92" s="127"/>
    </row>
    <row r="93" spans="1:6" x14ac:dyDescent="0.2">
      <c r="A93" s="72">
        <v>92</v>
      </c>
      <c r="B93" s="81"/>
      <c r="C93" s="124"/>
      <c r="D93" s="125"/>
      <c r="E93" s="126"/>
      <c r="F93" s="127"/>
    </row>
    <row r="94" spans="1:6" x14ac:dyDescent="0.2">
      <c r="A94" s="72">
        <v>93</v>
      </c>
      <c r="B94" s="81"/>
      <c r="C94" s="124"/>
      <c r="D94" s="125"/>
      <c r="E94" s="126"/>
      <c r="F94" s="127"/>
    </row>
    <row r="95" spans="1:6" x14ac:dyDescent="0.2">
      <c r="A95" s="72">
        <v>94</v>
      </c>
      <c r="B95" s="81"/>
      <c r="C95" s="124"/>
      <c r="D95" s="125"/>
      <c r="E95" s="126"/>
      <c r="F95" s="127"/>
    </row>
    <row r="96" spans="1:6" x14ac:dyDescent="0.2">
      <c r="A96" s="72">
        <v>95</v>
      </c>
      <c r="B96" s="81"/>
      <c r="C96" s="124"/>
      <c r="D96" s="125"/>
      <c r="E96" s="126"/>
      <c r="F96" s="127"/>
    </row>
    <row r="97" spans="1:6" x14ac:dyDescent="0.2">
      <c r="A97" s="72">
        <v>96</v>
      </c>
      <c r="B97" s="81"/>
      <c r="C97" s="124"/>
      <c r="D97" s="125"/>
      <c r="E97" s="126"/>
      <c r="F97" s="127"/>
    </row>
    <row r="98" spans="1:6" x14ac:dyDescent="0.2">
      <c r="A98" s="72">
        <v>97</v>
      </c>
      <c r="B98" s="81"/>
      <c r="C98" s="124"/>
      <c r="D98" s="125"/>
      <c r="E98" s="126"/>
      <c r="F98" s="127"/>
    </row>
    <row r="99" spans="1:6" x14ac:dyDescent="0.2">
      <c r="A99" s="72">
        <v>98</v>
      </c>
      <c r="B99" s="81"/>
      <c r="C99" s="124"/>
      <c r="D99" s="125"/>
      <c r="E99" s="126"/>
      <c r="F99" s="127"/>
    </row>
    <row r="100" spans="1:6" x14ac:dyDescent="0.2">
      <c r="A100" s="72">
        <v>99</v>
      </c>
      <c r="B100" s="81"/>
      <c r="C100" s="124"/>
      <c r="D100" s="125"/>
      <c r="E100" s="126"/>
      <c r="F100" s="127"/>
    </row>
    <row r="101" spans="1:6" x14ac:dyDescent="0.2">
      <c r="A101" s="72">
        <v>100</v>
      </c>
      <c r="B101" s="81"/>
      <c r="C101" s="124"/>
      <c r="D101" s="125"/>
      <c r="E101" s="126"/>
      <c r="F101" s="127"/>
    </row>
    <row r="102" spans="1:6" x14ac:dyDescent="0.2">
      <c r="A102" s="72">
        <v>101</v>
      </c>
      <c r="B102" s="81"/>
      <c r="C102" s="124"/>
      <c r="D102" s="125"/>
      <c r="E102" s="126"/>
      <c r="F102" s="127"/>
    </row>
    <row r="103" spans="1:6" x14ac:dyDescent="0.2">
      <c r="A103" s="72">
        <v>102</v>
      </c>
      <c r="B103" s="81"/>
      <c r="C103" s="124"/>
      <c r="D103" s="125"/>
      <c r="E103" s="126"/>
      <c r="F103" s="127"/>
    </row>
    <row r="104" spans="1:6" x14ac:dyDescent="0.2">
      <c r="A104" s="72">
        <v>103</v>
      </c>
      <c r="B104" s="81"/>
      <c r="C104" s="124"/>
      <c r="D104" s="125"/>
      <c r="E104" s="126"/>
      <c r="F104" s="127"/>
    </row>
    <row r="105" spans="1:6" x14ac:dyDescent="0.2">
      <c r="A105" s="72">
        <v>104</v>
      </c>
      <c r="B105" s="81"/>
      <c r="C105" s="124"/>
      <c r="D105" s="125"/>
      <c r="E105" s="126"/>
      <c r="F105" s="127"/>
    </row>
    <row r="106" spans="1:6" x14ac:dyDescent="0.2">
      <c r="A106" s="72">
        <v>105</v>
      </c>
      <c r="B106" s="81"/>
      <c r="C106" s="124"/>
      <c r="D106" s="125"/>
      <c r="E106" s="126"/>
      <c r="F106" s="127"/>
    </row>
    <row r="107" spans="1:6" x14ac:dyDescent="0.2">
      <c r="A107" s="72">
        <v>106</v>
      </c>
      <c r="B107" s="81"/>
      <c r="C107" s="124"/>
      <c r="D107" s="125"/>
      <c r="E107" s="126"/>
      <c r="F107" s="127"/>
    </row>
    <row r="108" spans="1:6" x14ac:dyDescent="0.2">
      <c r="A108" s="72">
        <v>107</v>
      </c>
      <c r="B108" s="81"/>
      <c r="C108" s="124"/>
      <c r="D108" s="125"/>
      <c r="E108" s="126"/>
      <c r="F108" s="127"/>
    </row>
    <row r="109" spans="1:6" x14ac:dyDescent="0.2">
      <c r="A109" s="72">
        <v>108</v>
      </c>
      <c r="B109" s="81"/>
      <c r="C109" s="124"/>
      <c r="D109" s="125"/>
      <c r="E109" s="126"/>
      <c r="F109" s="127"/>
    </row>
    <row r="110" spans="1:6" x14ac:dyDescent="0.2">
      <c r="A110" s="72">
        <v>109</v>
      </c>
      <c r="B110" s="81"/>
      <c r="C110" s="124"/>
      <c r="D110" s="125"/>
      <c r="E110" s="126"/>
      <c r="F110" s="127"/>
    </row>
    <row r="111" spans="1:6" x14ac:dyDescent="0.2">
      <c r="A111" s="72">
        <v>110</v>
      </c>
      <c r="B111" s="81"/>
      <c r="C111" s="124"/>
      <c r="D111" s="125"/>
      <c r="E111" s="126"/>
      <c r="F111" s="127"/>
    </row>
    <row r="112" spans="1:6" x14ac:dyDescent="0.2">
      <c r="A112" s="72">
        <v>111</v>
      </c>
      <c r="B112" s="81"/>
      <c r="C112" s="124"/>
      <c r="D112" s="125"/>
      <c r="E112" s="126"/>
      <c r="F112" s="127"/>
    </row>
    <row r="113" spans="1:6" x14ac:dyDescent="0.2">
      <c r="A113" s="72">
        <v>112</v>
      </c>
      <c r="B113" s="81"/>
      <c r="C113" s="124"/>
      <c r="D113" s="125"/>
      <c r="E113" s="126"/>
      <c r="F113" s="127"/>
    </row>
    <row r="114" spans="1:6" x14ac:dyDescent="0.2">
      <c r="A114" s="72">
        <v>113</v>
      </c>
      <c r="B114" s="81"/>
      <c r="C114" s="124"/>
      <c r="D114" s="125"/>
      <c r="E114" s="126"/>
      <c r="F114" s="127"/>
    </row>
    <row r="115" spans="1:6" x14ac:dyDescent="0.2">
      <c r="A115" s="72">
        <v>114</v>
      </c>
      <c r="B115" s="81"/>
      <c r="C115" s="124"/>
      <c r="D115" s="125"/>
      <c r="E115" s="126"/>
      <c r="F115" s="127"/>
    </row>
    <row r="116" spans="1:6" x14ac:dyDescent="0.2">
      <c r="A116" s="72">
        <v>115</v>
      </c>
      <c r="B116" s="81"/>
      <c r="C116" s="124"/>
      <c r="D116" s="125"/>
      <c r="E116" s="126"/>
      <c r="F116" s="127"/>
    </row>
    <row r="117" spans="1:6" x14ac:dyDescent="0.2">
      <c r="A117" s="72">
        <v>116</v>
      </c>
      <c r="B117" s="81"/>
      <c r="C117" s="124"/>
      <c r="D117" s="125"/>
      <c r="E117" s="126"/>
      <c r="F117" s="127"/>
    </row>
    <row r="118" spans="1:6" x14ac:dyDescent="0.2">
      <c r="A118" s="72">
        <v>117</v>
      </c>
      <c r="B118" s="81"/>
      <c r="C118" s="124"/>
      <c r="D118" s="125"/>
      <c r="E118" s="126"/>
      <c r="F118" s="127"/>
    </row>
    <row r="119" spans="1:6" x14ac:dyDescent="0.2">
      <c r="A119" s="72">
        <v>118</v>
      </c>
      <c r="B119" s="81"/>
      <c r="C119" s="124"/>
      <c r="D119" s="125"/>
      <c r="E119" s="126"/>
      <c r="F119" s="127"/>
    </row>
    <row r="120" spans="1:6" x14ac:dyDescent="0.2">
      <c r="A120" s="72">
        <v>119</v>
      </c>
      <c r="B120" s="81"/>
      <c r="C120" s="124"/>
      <c r="D120" s="125"/>
      <c r="E120" s="126"/>
      <c r="F120" s="127"/>
    </row>
    <row r="121" spans="1:6" x14ac:dyDescent="0.2">
      <c r="A121" s="72">
        <v>120</v>
      </c>
      <c r="B121" s="81"/>
      <c r="C121" s="124"/>
      <c r="D121" s="125"/>
      <c r="E121" s="126"/>
      <c r="F121" s="127"/>
    </row>
    <row r="122" spans="1:6" x14ac:dyDescent="0.2">
      <c r="A122" s="72">
        <v>121</v>
      </c>
      <c r="B122" s="81"/>
      <c r="C122" s="124"/>
      <c r="D122" s="125"/>
      <c r="E122" s="126"/>
      <c r="F122" s="127"/>
    </row>
    <row r="123" spans="1:6" x14ac:dyDescent="0.2">
      <c r="A123" s="72">
        <v>122</v>
      </c>
      <c r="B123" s="81"/>
      <c r="C123" s="124"/>
      <c r="D123" s="125"/>
      <c r="E123" s="126"/>
      <c r="F123" s="127"/>
    </row>
    <row r="124" spans="1:6" x14ac:dyDescent="0.2">
      <c r="A124" s="72">
        <v>123</v>
      </c>
      <c r="B124" s="81"/>
      <c r="C124" s="124"/>
      <c r="D124" s="125"/>
      <c r="E124" s="126"/>
      <c r="F124" s="127"/>
    </row>
    <row r="125" spans="1:6" x14ac:dyDescent="0.2">
      <c r="A125" s="72">
        <v>124</v>
      </c>
      <c r="B125" s="81"/>
      <c r="C125" s="124"/>
      <c r="D125" s="125"/>
      <c r="E125" s="126"/>
      <c r="F125" s="127"/>
    </row>
    <row r="126" spans="1:6" x14ac:dyDescent="0.2">
      <c r="A126" s="72">
        <v>125</v>
      </c>
      <c r="B126" s="81"/>
      <c r="C126" s="124"/>
      <c r="D126" s="125"/>
      <c r="E126" s="126"/>
      <c r="F126" s="127"/>
    </row>
    <row r="127" spans="1:6" x14ac:dyDescent="0.2">
      <c r="A127" s="72">
        <v>126</v>
      </c>
      <c r="B127" s="81"/>
      <c r="C127" s="124"/>
      <c r="D127" s="125"/>
      <c r="E127" s="126"/>
      <c r="F127" s="127"/>
    </row>
    <row r="128" spans="1:6" x14ac:dyDescent="0.2">
      <c r="A128" s="72">
        <v>127</v>
      </c>
      <c r="B128" s="81"/>
      <c r="C128" s="124"/>
      <c r="D128" s="125"/>
      <c r="E128" s="126"/>
      <c r="F128" s="127"/>
    </row>
    <row r="129" spans="1:6" x14ac:dyDescent="0.2">
      <c r="A129" s="72">
        <v>128</v>
      </c>
      <c r="B129" s="81"/>
      <c r="C129" s="124"/>
      <c r="D129" s="125"/>
      <c r="E129" s="126"/>
      <c r="F129" s="127"/>
    </row>
    <row r="130" spans="1:6" x14ac:dyDescent="0.2">
      <c r="A130" s="72">
        <v>129</v>
      </c>
      <c r="B130" s="81"/>
      <c r="C130" s="124"/>
      <c r="D130" s="125"/>
      <c r="E130" s="126"/>
      <c r="F130" s="127"/>
    </row>
    <row r="131" spans="1:6" x14ac:dyDescent="0.2">
      <c r="A131" s="72">
        <v>130</v>
      </c>
      <c r="B131" s="81"/>
      <c r="C131" s="124"/>
      <c r="D131" s="125"/>
      <c r="E131" s="126"/>
      <c r="F131" s="127"/>
    </row>
    <row r="132" spans="1:6" x14ac:dyDescent="0.2">
      <c r="A132" s="72">
        <v>131</v>
      </c>
      <c r="B132" s="81"/>
      <c r="C132" s="124"/>
      <c r="D132" s="125"/>
      <c r="E132" s="126"/>
      <c r="F132" s="127"/>
    </row>
    <row r="133" spans="1:6" x14ac:dyDescent="0.2">
      <c r="A133" s="72">
        <v>132</v>
      </c>
      <c r="B133" s="81"/>
      <c r="C133" s="124"/>
      <c r="D133" s="125"/>
      <c r="E133" s="126"/>
      <c r="F133" s="127"/>
    </row>
    <row r="134" spans="1:6" x14ac:dyDescent="0.2">
      <c r="A134" s="72">
        <v>133</v>
      </c>
      <c r="B134" s="81"/>
      <c r="C134" s="124"/>
      <c r="D134" s="125"/>
      <c r="E134" s="126"/>
      <c r="F134" s="127"/>
    </row>
    <row r="135" spans="1:6" x14ac:dyDescent="0.2">
      <c r="A135" s="72">
        <v>134</v>
      </c>
      <c r="B135" s="81"/>
      <c r="C135" s="124"/>
      <c r="D135" s="125"/>
      <c r="E135" s="126"/>
      <c r="F135" s="127"/>
    </row>
    <row r="136" spans="1:6" x14ac:dyDescent="0.2">
      <c r="A136" s="72">
        <v>135</v>
      </c>
      <c r="B136" s="81"/>
      <c r="C136" s="124"/>
      <c r="D136" s="125"/>
      <c r="E136" s="126"/>
      <c r="F136" s="127"/>
    </row>
    <row r="137" spans="1:6" x14ac:dyDescent="0.2">
      <c r="A137" s="72">
        <v>136</v>
      </c>
      <c r="B137" s="81"/>
      <c r="C137" s="124"/>
      <c r="D137" s="125"/>
      <c r="E137" s="126"/>
      <c r="F137" s="127"/>
    </row>
    <row r="138" spans="1:6" x14ac:dyDescent="0.2">
      <c r="A138" s="72">
        <v>137</v>
      </c>
      <c r="B138" s="81"/>
      <c r="C138" s="124"/>
      <c r="D138" s="125"/>
      <c r="E138" s="126"/>
      <c r="F138" s="127"/>
    </row>
    <row r="139" spans="1:6" x14ac:dyDescent="0.2">
      <c r="A139" s="72">
        <v>138</v>
      </c>
      <c r="B139" s="81"/>
      <c r="C139" s="124"/>
      <c r="D139" s="125"/>
      <c r="E139" s="126"/>
      <c r="F139" s="127"/>
    </row>
    <row r="140" spans="1:6" x14ac:dyDescent="0.2">
      <c r="A140" s="72">
        <v>139</v>
      </c>
      <c r="B140" s="81"/>
      <c r="C140" s="124"/>
      <c r="D140" s="125"/>
      <c r="E140" s="126"/>
      <c r="F140" s="127"/>
    </row>
    <row r="141" spans="1:6" x14ac:dyDescent="0.2">
      <c r="A141" s="72">
        <v>140</v>
      </c>
      <c r="B141" s="81"/>
      <c r="C141" s="124"/>
      <c r="D141" s="125"/>
      <c r="E141" s="126"/>
      <c r="F141" s="127"/>
    </row>
    <row r="142" spans="1:6" x14ac:dyDescent="0.2">
      <c r="A142" s="72">
        <v>141</v>
      </c>
      <c r="B142" s="81"/>
      <c r="C142" s="124"/>
      <c r="D142" s="125"/>
      <c r="E142" s="126"/>
      <c r="F142" s="127"/>
    </row>
    <row r="143" spans="1:6" x14ac:dyDescent="0.2">
      <c r="A143" s="72">
        <v>142</v>
      </c>
      <c r="B143" s="81"/>
      <c r="C143" s="124"/>
      <c r="D143" s="125"/>
      <c r="E143" s="126"/>
      <c r="F143" s="127"/>
    </row>
    <row r="144" spans="1:6" x14ac:dyDescent="0.2">
      <c r="A144" s="72">
        <v>143</v>
      </c>
      <c r="B144" s="81"/>
      <c r="C144" s="124"/>
      <c r="D144" s="125"/>
      <c r="E144" s="126"/>
      <c r="F144" s="127"/>
    </row>
    <row r="145" spans="1:6" x14ac:dyDescent="0.2">
      <c r="A145" s="72">
        <v>144</v>
      </c>
      <c r="B145" s="81"/>
      <c r="C145" s="124"/>
      <c r="D145" s="125"/>
      <c r="E145" s="126"/>
      <c r="F145" s="127"/>
    </row>
    <row r="146" spans="1:6" x14ac:dyDescent="0.2">
      <c r="A146" s="72">
        <v>145</v>
      </c>
      <c r="B146" s="81"/>
      <c r="C146" s="124"/>
      <c r="D146" s="125"/>
      <c r="E146" s="126"/>
      <c r="F146" s="127"/>
    </row>
    <row r="147" spans="1:6" x14ac:dyDescent="0.2">
      <c r="A147" s="72">
        <v>146</v>
      </c>
      <c r="B147" s="81"/>
      <c r="C147" s="124"/>
      <c r="D147" s="125"/>
      <c r="E147" s="126"/>
      <c r="F147" s="127"/>
    </row>
    <row r="148" spans="1:6" x14ac:dyDescent="0.2">
      <c r="A148" s="72">
        <v>147</v>
      </c>
      <c r="B148" s="81"/>
      <c r="C148" s="124"/>
      <c r="D148" s="125"/>
      <c r="E148" s="126"/>
      <c r="F148" s="127"/>
    </row>
    <row r="149" spans="1:6" x14ac:dyDescent="0.2">
      <c r="A149" s="72">
        <v>148</v>
      </c>
      <c r="B149" s="81"/>
      <c r="C149" s="124"/>
      <c r="D149" s="125"/>
      <c r="E149" s="126"/>
      <c r="F149" s="127"/>
    </row>
    <row r="150" spans="1:6" x14ac:dyDescent="0.2">
      <c r="A150" s="72">
        <v>149</v>
      </c>
      <c r="B150" s="81"/>
      <c r="C150" s="124"/>
      <c r="D150" s="125"/>
      <c r="E150" s="126"/>
      <c r="F150" s="127"/>
    </row>
    <row r="151" spans="1:6" x14ac:dyDescent="0.2">
      <c r="A151" s="72">
        <v>150</v>
      </c>
      <c r="B151" s="81"/>
      <c r="C151" s="124"/>
      <c r="D151" s="125"/>
      <c r="E151" s="126"/>
      <c r="F151" s="127"/>
    </row>
    <row r="152" spans="1:6" x14ac:dyDescent="0.2">
      <c r="A152" s="72">
        <v>151</v>
      </c>
      <c r="B152" s="81"/>
      <c r="C152" s="124"/>
      <c r="D152" s="125"/>
      <c r="E152" s="126"/>
      <c r="F152" s="127"/>
    </row>
    <row r="153" spans="1:6" x14ac:dyDescent="0.2">
      <c r="A153" s="72">
        <v>152</v>
      </c>
      <c r="B153" s="81"/>
      <c r="C153" s="124"/>
      <c r="D153" s="125"/>
      <c r="E153" s="126"/>
      <c r="F153" s="127"/>
    </row>
    <row r="154" spans="1:6" x14ac:dyDescent="0.2">
      <c r="A154" s="72">
        <v>153</v>
      </c>
      <c r="B154" s="81"/>
      <c r="C154" s="124"/>
      <c r="D154" s="125"/>
      <c r="E154" s="126"/>
      <c r="F154" s="127"/>
    </row>
    <row r="155" spans="1:6" x14ac:dyDescent="0.2">
      <c r="A155" s="72">
        <v>154</v>
      </c>
      <c r="B155" s="81"/>
      <c r="C155" s="124"/>
      <c r="D155" s="125"/>
      <c r="E155" s="126"/>
      <c r="F155" s="127"/>
    </row>
    <row r="156" spans="1:6" x14ac:dyDescent="0.2">
      <c r="A156" s="72">
        <v>155</v>
      </c>
      <c r="B156" s="81"/>
      <c r="C156" s="124"/>
      <c r="D156" s="125"/>
      <c r="E156" s="126"/>
      <c r="F156" s="127"/>
    </row>
    <row r="157" spans="1:6" x14ac:dyDescent="0.2">
      <c r="A157" s="72">
        <v>156</v>
      </c>
      <c r="B157" s="81"/>
      <c r="C157" s="124"/>
      <c r="D157" s="125"/>
      <c r="E157" s="126"/>
      <c r="F157" s="127"/>
    </row>
    <row r="158" spans="1:6" x14ac:dyDescent="0.2">
      <c r="A158" s="72">
        <v>157</v>
      </c>
      <c r="B158" s="81"/>
      <c r="C158" s="124"/>
      <c r="D158" s="125"/>
      <c r="E158" s="126"/>
      <c r="F158" s="127"/>
    </row>
    <row r="159" spans="1:6" x14ac:dyDescent="0.2">
      <c r="A159" s="72">
        <v>158</v>
      </c>
      <c r="B159" s="81"/>
      <c r="C159" s="124"/>
      <c r="D159" s="125"/>
      <c r="E159" s="126"/>
      <c r="F159" s="127"/>
    </row>
    <row r="160" spans="1:6" x14ac:dyDescent="0.2">
      <c r="A160" s="72">
        <v>159</v>
      </c>
      <c r="B160" s="81"/>
      <c r="C160" s="124"/>
      <c r="D160" s="125"/>
      <c r="E160" s="126"/>
      <c r="F160" s="127"/>
    </row>
    <row r="161" spans="1:6" x14ac:dyDescent="0.2">
      <c r="A161" s="72">
        <v>160</v>
      </c>
      <c r="B161" s="81"/>
      <c r="C161" s="124"/>
      <c r="D161" s="125"/>
      <c r="E161" s="126"/>
      <c r="F161" s="127"/>
    </row>
    <row r="162" spans="1:6" x14ac:dyDescent="0.2">
      <c r="A162" s="72">
        <v>161</v>
      </c>
      <c r="B162" s="81"/>
      <c r="C162" s="124"/>
      <c r="D162" s="125"/>
      <c r="E162" s="126"/>
      <c r="F162" s="127"/>
    </row>
    <row r="163" spans="1:6" x14ac:dyDescent="0.2">
      <c r="A163" s="72">
        <v>162</v>
      </c>
      <c r="B163" s="81"/>
      <c r="C163" s="124"/>
      <c r="D163" s="125"/>
      <c r="E163" s="126"/>
      <c r="F163" s="127"/>
    </row>
    <row r="164" spans="1:6" x14ac:dyDescent="0.2">
      <c r="A164" s="72">
        <v>163</v>
      </c>
      <c r="B164" s="81"/>
      <c r="C164" s="124"/>
      <c r="D164" s="125"/>
      <c r="E164" s="126"/>
      <c r="F164" s="127"/>
    </row>
    <row r="165" spans="1:6" x14ac:dyDescent="0.2">
      <c r="A165" s="72">
        <v>164</v>
      </c>
      <c r="B165" s="81"/>
      <c r="C165" s="124"/>
      <c r="D165" s="125"/>
      <c r="E165" s="126"/>
      <c r="F165" s="127"/>
    </row>
    <row r="166" spans="1:6" x14ac:dyDescent="0.2">
      <c r="A166" s="72">
        <v>165</v>
      </c>
      <c r="B166" s="81"/>
      <c r="C166" s="124"/>
      <c r="D166" s="125"/>
      <c r="E166" s="126"/>
      <c r="F166" s="127"/>
    </row>
    <row r="167" spans="1:6" x14ac:dyDescent="0.2">
      <c r="A167" s="72">
        <v>166</v>
      </c>
      <c r="B167" s="81"/>
      <c r="C167" s="124"/>
      <c r="D167" s="125"/>
      <c r="E167" s="126"/>
      <c r="F167" s="127"/>
    </row>
    <row r="168" spans="1:6" x14ac:dyDescent="0.2">
      <c r="A168" s="72">
        <v>167</v>
      </c>
      <c r="B168" s="81"/>
      <c r="C168" s="124"/>
      <c r="D168" s="125"/>
      <c r="E168" s="126"/>
      <c r="F168" s="127"/>
    </row>
    <row r="169" spans="1:6" x14ac:dyDescent="0.2">
      <c r="A169" s="72">
        <v>168</v>
      </c>
      <c r="B169" s="81"/>
      <c r="C169" s="124"/>
      <c r="D169" s="125"/>
      <c r="E169" s="126"/>
      <c r="F169" s="127"/>
    </row>
    <row r="170" spans="1:6" x14ac:dyDescent="0.2">
      <c r="A170" s="72">
        <v>169</v>
      </c>
      <c r="B170" s="81"/>
      <c r="C170" s="124"/>
      <c r="D170" s="125"/>
      <c r="E170" s="126"/>
      <c r="F170" s="127"/>
    </row>
    <row r="171" spans="1:6" x14ac:dyDescent="0.2">
      <c r="A171" s="72">
        <v>170</v>
      </c>
      <c r="B171" s="81"/>
      <c r="C171" s="124"/>
      <c r="D171" s="125"/>
      <c r="E171" s="126"/>
      <c r="F171" s="127"/>
    </row>
    <row r="172" spans="1:6" x14ac:dyDescent="0.2">
      <c r="A172" s="72">
        <v>171</v>
      </c>
      <c r="B172" s="81"/>
      <c r="C172" s="124"/>
      <c r="D172" s="125"/>
      <c r="E172" s="126"/>
      <c r="F172" s="127"/>
    </row>
    <row r="173" spans="1:6" x14ac:dyDescent="0.2">
      <c r="A173" s="72">
        <v>172</v>
      </c>
      <c r="B173" s="81"/>
      <c r="C173" s="124"/>
      <c r="D173" s="125"/>
      <c r="E173" s="126"/>
      <c r="F173" s="127"/>
    </row>
    <row r="174" spans="1:6" x14ac:dyDescent="0.2">
      <c r="A174" s="72">
        <v>173</v>
      </c>
      <c r="B174" s="81"/>
      <c r="C174" s="124"/>
      <c r="D174" s="125"/>
      <c r="E174" s="126"/>
      <c r="F174" s="127"/>
    </row>
    <row r="175" spans="1:6" x14ac:dyDescent="0.2">
      <c r="A175" s="72">
        <v>174</v>
      </c>
      <c r="B175" s="81"/>
      <c r="C175" s="124"/>
      <c r="D175" s="125"/>
      <c r="E175" s="126"/>
      <c r="F175" s="127"/>
    </row>
    <row r="176" spans="1:6" x14ac:dyDescent="0.2">
      <c r="A176" s="72">
        <v>175</v>
      </c>
      <c r="B176" s="81"/>
      <c r="C176" s="124"/>
      <c r="D176" s="125"/>
      <c r="E176" s="126"/>
      <c r="F176" s="127"/>
    </row>
    <row r="177" spans="1:6" x14ac:dyDescent="0.2">
      <c r="A177" s="72">
        <v>176</v>
      </c>
      <c r="B177" s="81"/>
      <c r="C177" s="124"/>
      <c r="D177" s="125"/>
      <c r="E177" s="126"/>
      <c r="F177" s="127"/>
    </row>
    <row r="178" spans="1:6" x14ac:dyDescent="0.2">
      <c r="A178" s="72">
        <v>177</v>
      </c>
      <c r="B178" s="81"/>
      <c r="C178" s="124"/>
      <c r="D178" s="125"/>
      <c r="E178" s="126"/>
      <c r="F178" s="127"/>
    </row>
    <row r="179" spans="1:6" x14ac:dyDescent="0.2">
      <c r="A179" s="72">
        <v>178</v>
      </c>
      <c r="B179" s="81"/>
      <c r="C179" s="124"/>
      <c r="D179" s="125"/>
      <c r="E179" s="126"/>
      <c r="F179" s="127"/>
    </row>
    <row r="180" spans="1:6" x14ac:dyDescent="0.2">
      <c r="A180" s="72">
        <v>179</v>
      </c>
      <c r="B180" s="81"/>
      <c r="C180" s="124"/>
      <c r="D180" s="125"/>
      <c r="E180" s="126"/>
      <c r="F180" s="127"/>
    </row>
    <row r="181" spans="1:6" x14ac:dyDescent="0.2">
      <c r="A181" s="72">
        <v>180</v>
      </c>
      <c r="B181" s="81"/>
      <c r="C181" s="124"/>
      <c r="D181" s="125"/>
      <c r="E181" s="126"/>
      <c r="F181" s="127"/>
    </row>
    <row r="182" spans="1:6" x14ac:dyDescent="0.2">
      <c r="A182" s="72">
        <v>181</v>
      </c>
      <c r="B182" s="81"/>
      <c r="C182" s="124"/>
      <c r="D182" s="125"/>
      <c r="E182" s="126"/>
      <c r="F182" s="127"/>
    </row>
    <row r="183" spans="1:6" x14ac:dyDescent="0.2">
      <c r="A183" s="72">
        <v>182</v>
      </c>
      <c r="B183" s="81"/>
      <c r="C183" s="124"/>
      <c r="D183" s="125"/>
      <c r="E183" s="126"/>
      <c r="F183" s="127"/>
    </row>
    <row r="184" spans="1:6" x14ac:dyDescent="0.2">
      <c r="A184" s="72">
        <v>183</v>
      </c>
      <c r="B184" s="81"/>
      <c r="C184" s="124"/>
      <c r="D184" s="125"/>
      <c r="E184" s="126"/>
      <c r="F184" s="127"/>
    </row>
    <row r="185" spans="1:6" x14ac:dyDescent="0.2">
      <c r="A185" s="72">
        <v>184</v>
      </c>
      <c r="B185" s="81"/>
      <c r="C185" s="124"/>
      <c r="D185" s="125"/>
      <c r="E185" s="126"/>
      <c r="F185" s="127"/>
    </row>
    <row r="186" spans="1:6" x14ac:dyDescent="0.2">
      <c r="A186" s="72">
        <v>185</v>
      </c>
      <c r="B186" s="81"/>
      <c r="C186" s="124"/>
      <c r="D186" s="125"/>
      <c r="E186" s="126"/>
      <c r="F186" s="127"/>
    </row>
    <row r="187" spans="1:6" x14ac:dyDescent="0.2">
      <c r="A187" s="72">
        <v>186</v>
      </c>
      <c r="B187" s="81"/>
      <c r="C187" s="124"/>
      <c r="D187" s="125"/>
      <c r="E187" s="126"/>
      <c r="F187" s="127"/>
    </row>
    <row r="188" spans="1:6" x14ac:dyDescent="0.2">
      <c r="A188" s="72">
        <v>187</v>
      </c>
      <c r="B188" s="81"/>
      <c r="C188" s="124"/>
      <c r="D188" s="125"/>
      <c r="E188" s="126"/>
      <c r="F188" s="127"/>
    </row>
    <row r="189" spans="1:6" x14ac:dyDescent="0.2">
      <c r="A189" s="72">
        <v>188</v>
      </c>
      <c r="B189" s="81"/>
      <c r="C189" s="124"/>
      <c r="D189" s="125"/>
      <c r="E189" s="126"/>
      <c r="F189" s="127"/>
    </row>
    <row r="190" spans="1:6" x14ac:dyDescent="0.2">
      <c r="A190" s="72">
        <v>189</v>
      </c>
      <c r="B190" s="81"/>
      <c r="C190" s="124"/>
      <c r="D190" s="125"/>
      <c r="E190" s="126"/>
      <c r="F190" s="127"/>
    </row>
    <row r="191" spans="1:6" x14ac:dyDescent="0.2">
      <c r="A191" s="72">
        <v>190</v>
      </c>
      <c r="B191" s="81"/>
      <c r="C191" s="124"/>
      <c r="D191" s="125"/>
      <c r="E191" s="126"/>
      <c r="F191" s="127"/>
    </row>
    <row r="192" spans="1:6" x14ac:dyDescent="0.2">
      <c r="A192" s="72">
        <v>191</v>
      </c>
      <c r="B192" s="81"/>
      <c r="C192" s="124"/>
      <c r="D192" s="125"/>
      <c r="E192" s="126"/>
      <c r="F192" s="127"/>
    </row>
    <row r="193" spans="1:6" x14ac:dyDescent="0.2">
      <c r="A193" s="72">
        <v>192</v>
      </c>
      <c r="B193" s="81"/>
      <c r="C193" s="124"/>
      <c r="D193" s="125"/>
      <c r="E193" s="126"/>
      <c r="F193" s="127"/>
    </row>
    <row r="194" spans="1:6" x14ac:dyDescent="0.2">
      <c r="A194" s="72">
        <v>193</v>
      </c>
      <c r="B194" s="81"/>
      <c r="C194" s="124"/>
      <c r="D194" s="125"/>
      <c r="E194" s="126"/>
      <c r="F194" s="127"/>
    </row>
    <row r="195" spans="1:6" x14ac:dyDescent="0.2">
      <c r="A195" s="72">
        <v>194</v>
      </c>
      <c r="B195" s="81"/>
      <c r="C195" s="124"/>
      <c r="D195" s="125"/>
      <c r="E195" s="126"/>
      <c r="F195" s="127"/>
    </row>
    <row r="196" spans="1:6" x14ac:dyDescent="0.2">
      <c r="A196" s="72">
        <v>195</v>
      </c>
      <c r="B196" s="81"/>
      <c r="C196" s="124"/>
      <c r="D196" s="125"/>
      <c r="E196" s="126"/>
      <c r="F196" s="127"/>
    </row>
    <row r="197" spans="1:6" x14ac:dyDescent="0.2">
      <c r="A197" s="72">
        <v>196</v>
      </c>
      <c r="B197" s="81"/>
      <c r="C197" s="124"/>
      <c r="D197" s="125"/>
      <c r="E197" s="126"/>
      <c r="F197" s="127"/>
    </row>
    <row r="198" spans="1:6" x14ac:dyDescent="0.2">
      <c r="A198" s="72">
        <v>197</v>
      </c>
      <c r="B198" s="81"/>
      <c r="C198" s="124"/>
      <c r="D198" s="125"/>
      <c r="E198" s="126"/>
      <c r="F198" s="127"/>
    </row>
    <row r="199" spans="1:6" x14ac:dyDescent="0.2">
      <c r="A199" s="72">
        <v>198</v>
      </c>
      <c r="B199" s="81"/>
      <c r="C199" s="124"/>
      <c r="D199" s="125"/>
      <c r="E199" s="126"/>
      <c r="F199" s="127"/>
    </row>
    <row r="200" spans="1:6" x14ac:dyDescent="0.2">
      <c r="A200" s="72">
        <v>199</v>
      </c>
      <c r="B200" s="81"/>
      <c r="C200" s="124"/>
      <c r="D200" s="125"/>
      <c r="E200" s="126"/>
      <c r="F200" s="127"/>
    </row>
    <row r="201" spans="1:6" x14ac:dyDescent="0.2">
      <c r="A201" s="72">
        <v>200</v>
      </c>
      <c r="B201" s="81"/>
      <c r="C201" s="124"/>
      <c r="D201" s="125"/>
      <c r="E201" s="126"/>
      <c r="F201" s="127"/>
    </row>
    <row r="202" spans="1:6" x14ac:dyDescent="0.2">
      <c r="A202" s="72">
        <v>201</v>
      </c>
      <c r="B202" s="81"/>
      <c r="C202" s="124"/>
      <c r="D202" s="125"/>
      <c r="E202" s="126"/>
      <c r="F202" s="127"/>
    </row>
    <row r="203" spans="1:6" x14ac:dyDescent="0.2">
      <c r="A203" s="72">
        <v>202</v>
      </c>
      <c r="B203" s="81"/>
      <c r="C203" s="124"/>
      <c r="D203" s="125"/>
      <c r="E203" s="126"/>
      <c r="F203" s="127"/>
    </row>
    <row r="204" spans="1:6" x14ac:dyDescent="0.2">
      <c r="A204" s="72">
        <v>203</v>
      </c>
      <c r="B204" s="81"/>
      <c r="C204" s="124"/>
      <c r="D204" s="125"/>
      <c r="E204" s="126"/>
      <c r="F204" s="127"/>
    </row>
    <row r="205" spans="1:6" x14ac:dyDescent="0.2">
      <c r="A205" s="72">
        <v>204</v>
      </c>
      <c r="B205" s="81"/>
      <c r="C205" s="124"/>
      <c r="D205" s="125"/>
      <c r="E205" s="126"/>
      <c r="F205" s="127"/>
    </row>
    <row r="206" spans="1:6" x14ac:dyDescent="0.2">
      <c r="A206" s="72">
        <v>205</v>
      </c>
      <c r="B206" s="81"/>
      <c r="C206" s="124"/>
      <c r="D206" s="125"/>
      <c r="E206" s="126"/>
      <c r="F206" s="127"/>
    </row>
    <row r="207" spans="1:6" x14ac:dyDescent="0.2">
      <c r="A207" s="72">
        <v>206</v>
      </c>
      <c r="B207" s="81"/>
      <c r="C207" s="124"/>
      <c r="D207" s="125"/>
      <c r="E207" s="126"/>
      <c r="F207" s="127"/>
    </row>
    <row r="208" spans="1:6" x14ac:dyDescent="0.2">
      <c r="A208" s="72">
        <v>207</v>
      </c>
      <c r="B208" s="81"/>
      <c r="C208" s="124"/>
      <c r="D208" s="125"/>
      <c r="E208" s="126"/>
      <c r="F208" s="127"/>
    </row>
    <row r="209" spans="1:6" x14ac:dyDescent="0.2">
      <c r="A209" s="72">
        <v>208</v>
      </c>
      <c r="B209" s="81"/>
      <c r="C209" s="124"/>
      <c r="D209" s="125"/>
      <c r="E209" s="126"/>
      <c r="F209" s="127"/>
    </row>
    <row r="210" spans="1:6" x14ac:dyDescent="0.2">
      <c r="A210" s="72">
        <v>209</v>
      </c>
      <c r="B210" s="81"/>
      <c r="C210" s="124"/>
      <c r="D210" s="125"/>
      <c r="E210" s="126"/>
      <c r="F210" s="127"/>
    </row>
    <row r="211" spans="1:6" x14ac:dyDescent="0.2">
      <c r="A211" s="72">
        <v>210</v>
      </c>
      <c r="B211" s="81"/>
      <c r="C211" s="124"/>
      <c r="D211" s="125"/>
      <c r="E211" s="126"/>
      <c r="F211" s="127"/>
    </row>
    <row r="212" spans="1:6" x14ac:dyDescent="0.2">
      <c r="A212" s="72">
        <v>211</v>
      </c>
      <c r="B212" s="81"/>
      <c r="C212" s="124"/>
      <c r="D212" s="125"/>
      <c r="E212" s="126"/>
      <c r="F212" s="127"/>
    </row>
    <row r="213" spans="1:6" x14ac:dyDescent="0.2">
      <c r="A213" s="72">
        <v>212</v>
      </c>
      <c r="B213" s="81"/>
      <c r="C213" s="124"/>
      <c r="D213" s="125"/>
      <c r="E213" s="126"/>
      <c r="F213" s="127"/>
    </row>
    <row r="214" spans="1:6" x14ac:dyDescent="0.2">
      <c r="A214" s="72">
        <v>213</v>
      </c>
      <c r="B214" s="81"/>
      <c r="C214" s="124"/>
      <c r="D214" s="125"/>
      <c r="E214" s="126"/>
      <c r="F214" s="127"/>
    </row>
    <row r="215" spans="1:6" x14ac:dyDescent="0.2">
      <c r="A215" s="72">
        <v>214</v>
      </c>
      <c r="B215" s="81"/>
      <c r="C215" s="124"/>
      <c r="D215" s="125"/>
      <c r="E215" s="126"/>
      <c r="F215" s="127"/>
    </row>
    <row r="216" spans="1:6" x14ac:dyDescent="0.2">
      <c r="A216" s="72">
        <v>215</v>
      </c>
      <c r="B216" s="81"/>
      <c r="C216" s="124"/>
      <c r="D216" s="125"/>
      <c r="E216" s="126"/>
      <c r="F216" s="127"/>
    </row>
    <row r="217" spans="1:6" x14ac:dyDescent="0.2">
      <c r="A217" s="72">
        <v>216</v>
      </c>
      <c r="B217" s="81"/>
      <c r="C217" s="124"/>
      <c r="D217" s="125"/>
      <c r="E217" s="126"/>
      <c r="F217" s="127"/>
    </row>
    <row r="218" spans="1:6" x14ac:dyDescent="0.2">
      <c r="A218" s="72">
        <v>217</v>
      </c>
      <c r="B218" s="81"/>
      <c r="C218" s="124"/>
      <c r="D218" s="125"/>
      <c r="E218" s="126"/>
      <c r="F218" s="127"/>
    </row>
    <row r="219" spans="1:6" x14ac:dyDescent="0.2">
      <c r="A219" s="72">
        <v>218</v>
      </c>
      <c r="B219" s="81"/>
      <c r="C219" s="124"/>
      <c r="D219" s="125"/>
      <c r="E219" s="126"/>
      <c r="F219" s="127"/>
    </row>
    <row r="220" spans="1:6" x14ac:dyDescent="0.2">
      <c r="A220" s="72">
        <v>219</v>
      </c>
      <c r="B220" s="81"/>
      <c r="C220" s="124"/>
      <c r="D220" s="125"/>
      <c r="E220" s="126"/>
      <c r="F220" s="127"/>
    </row>
    <row r="221" spans="1:6" x14ac:dyDescent="0.2">
      <c r="A221" s="72">
        <v>220</v>
      </c>
      <c r="B221" s="81"/>
      <c r="C221" s="124"/>
      <c r="D221" s="125"/>
      <c r="E221" s="126"/>
      <c r="F221" s="127"/>
    </row>
    <row r="222" spans="1:6" x14ac:dyDescent="0.2">
      <c r="A222" s="72">
        <v>221</v>
      </c>
      <c r="B222" s="81"/>
      <c r="C222" s="124"/>
      <c r="D222" s="125"/>
      <c r="E222" s="126"/>
      <c r="F222" s="127"/>
    </row>
    <row r="223" spans="1:6" x14ac:dyDescent="0.2">
      <c r="A223" s="72">
        <v>222</v>
      </c>
      <c r="B223" s="81"/>
      <c r="C223" s="124"/>
      <c r="D223" s="125"/>
      <c r="E223" s="126"/>
      <c r="F223" s="127"/>
    </row>
    <row r="224" spans="1:6" x14ac:dyDescent="0.2">
      <c r="A224" s="72">
        <v>223</v>
      </c>
      <c r="B224" s="81"/>
      <c r="C224" s="124"/>
      <c r="D224" s="125"/>
      <c r="E224" s="126"/>
      <c r="F224" s="127"/>
    </row>
    <row r="225" spans="1:6" x14ac:dyDescent="0.2">
      <c r="A225" s="72">
        <v>224</v>
      </c>
      <c r="B225" s="81"/>
      <c r="C225" s="124"/>
      <c r="D225" s="125"/>
      <c r="E225" s="126"/>
      <c r="F225" s="127"/>
    </row>
    <row r="226" spans="1:6" x14ac:dyDescent="0.2">
      <c r="A226" s="72">
        <v>225</v>
      </c>
      <c r="B226" s="81"/>
      <c r="C226" s="124"/>
      <c r="D226" s="125"/>
      <c r="E226" s="126"/>
      <c r="F226" s="127"/>
    </row>
    <row r="227" spans="1:6" x14ac:dyDescent="0.2">
      <c r="A227" s="72">
        <v>226</v>
      </c>
      <c r="B227" s="81"/>
      <c r="C227" s="124"/>
      <c r="D227" s="125"/>
      <c r="E227" s="126"/>
      <c r="F227" s="127"/>
    </row>
    <row r="228" spans="1:6" x14ac:dyDescent="0.2">
      <c r="A228" s="72">
        <v>227</v>
      </c>
      <c r="B228" s="81"/>
      <c r="C228" s="124"/>
      <c r="D228" s="125"/>
      <c r="E228" s="126"/>
      <c r="F228" s="127"/>
    </row>
    <row r="229" spans="1:6" x14ac:dyDescent="0.2">
      <c r="A229" s="72">
        <v>228</v>
      </c>
      <c r="B229" s="81"/>
      <c r="C229" s="124"/>
      <c r="D229" s="125"/>
      <c r="E229" s="126"/>
      <c r="F229" s="127"/>
    </row>
    <row r="230" spans="1:6" x14ac:dyDescent="0.2">
      <c r="A230" s="72">
        <v>229</v>
      </c>
      <c r="B230" s="81"/>
      <c r="C230" s="124"/>
      <c r="D230" s="125"/>
      <c r="E230" s="126"/>
      <c r="F230" s="127"/>
    </row>
    <row r="231" spans="1:6" x14ac:dyDescent="0.2">
      <c r="A231" s="72">
        <v>230</v>
      </c>
      <c r="B231" s="81"/>
      <c r="C231" s="124"/>
      <c r="D231" s="125"/>
      <c r="E231" s="126"/>
      <c r="F231" s="127"/>
    </row>
    <row r="232" spans="1:6" x14ac:dyDescent="0.2">
      <c r="A232" s="72">
        <v>231</v>
      </c>
      <c r="B232" s="81"/>
      <c r="C232" s="124"/>
      <c r="D232" s="125"/>
      <c r="E232" s="126"/>
      <c r="F232" s="127"/>
    </row>
    <row r="233" spans="1:6" x14ac:dyDescent="0.2">
      <c r="A233" s="72">
        <v>232</v>
      </c>
      <c r="B233" s="81"/>
      <c r="C233" s="124"/>
      <c r="D233" s="125"/>
      <c r="E233" s="126"/>
      <c r="F233" s="127"/>
    </row>
    <row r="234" spans="1:6" x14ac:dyDescent="0.2">
      <c r="A234" s="72">
        <v>233</v>
      </c>
      <c r="B234" s="81"/>
      <c r="C234" s="124"/>
      <c r="D234" s="125"/>
      <c r="E234" s="126"/>
      <c r="F234" s="127"/>
    </row>
    <row r="235" spans="1:6" x14ac:dyDescent="0.2">
      <c r="A235" s="72">
        <v>234</v>
      </c>
      <c r="B235" s="81"/>
      <c r="C235" s="124"/>
      <c r="D235" s="125"/>
      <c r="E235" s="126"/>
      <c r="F235" s="127"/>
    </row>
    <row r="236" spans="1:6" x14ac:dyDescent="0.2">
      <c r="A236" s="72">
        <v>235</v>
      </c>
      <c r="B236" s="81"/>
      <c r="C236" s="124"/>
      <c r="D236" s="125"/>
      <c r="E236" s="126"/>
      <c r="F236" s="127"/>
    </row>
    <row r="237" spans="1:6" x14ac:dyDescent="0.2">
      <c r="A237" s="72">
        <v>236</v>
      </c>
      <c r="B237" s="81"/>
      <c r="C237" s="124"/>
      <c r="D237" s="125"/>
      <c r="E237" s="126"/>
      <c r="F237" s="127"/>
    </row>
    <row r="238" spans="1:6" x14ac:dyDescent="0.2">
      <c r="A238" s="72">
        <v>237</v>
      </c>
      <c r="B238" s="81"/>
      <c r="C238" s="124"/>
      <c r="D238" s="125"/>
      <c r="E238" s="126"/>
      <c r="F238" s="127"/>
    </row>
    <row r="239" spans="1:6" x14ac:dyDescent="0.2">
      <c r="A239" s="72">
        <v>238</v>
      </c>
      <c r="B239" s="81"/>
      <c r="C239" s="124"/>
      <c r="D239" s="125"/>
      <c r="E239" s="126"/>
      <c r="F239" s="127"/>
    </row>
    <row r="240" spans="1:6" x14ac:dyDescent="0.2">
      <c r="A240" s="72">
        <v>239</v>
      </c>
      <c r="B240" s="81"/>
      <c r="C240" s="124"/>
      <c r="D240" s="125"/>
      <c r="E240" s="126"/>
      <c r="F240" s="127"/>
    </row>
    <row r="241" spans="1:6" x14ac:dyDescent="0.2">
      <c r="A241" s="72">
        <v>240</v>
      </c>
      <c r="B241" s="81"/>
      <c r="C241" s="124"/>
      <c r="D241" s="125"/>
      <c r="E241" s="126"/>
      <c r="F241" s="127"/>
    </row>
    <row r="242" spans="1:6" x14ac:dyDescent="0.2">
      <c r="A242" s="72">
        <v>241</v>
      </c>
      <c r="B242" s="81"/>
      <c r="C242" s="124"/>
      <c r="D242" s="125"/>
      <c r="E242" s="126"/>
      <c r="F242" s="127"/>
    </row>
    <row r="243" spans="1:6" x14ac:dyDescent="0.2">
      <c r="A243" s="72">
        <v>242</v>
      </c>
      <c r="B243" s="81"/>
      <c r="C243" s="124"/>
      <c r="D243" s="125"/>
      <c r="E243" s="126"/>
      <c r="F243" s="127"/>
    </row>
    <row r="244" spans="1:6" x14ac:dyDescent="0.2">
      <c r="A244" s="72">
        <v>243</v>
      </c>
      <c r="B244" s="81"/>
      <c r="C244" s="124"/>
      <c r="D244" s="125"/>
      <c r="E244" s="126"/>
      <c r="F244" s="127"/>
    </row>
    <row r="245" spans="1:6" x14ac:dyDescent="0.2">
      <c r="A245" s="72">
        <v>244</v>
      </c>
      <c r="B245" s="81"/>
      <c r="C245" s="124"/>
      <c r="D245" s="125"/>
      <c r="E245" s="126"/>
      <c r="F245" s="127"/>
    </row>
    <row r="246" spans="1:6" x14ac:dyDescent="0.2">
      <c r="A246" s="72">
        <v>245</v>
      </c>
      <c r="B246" s="81"/>
      <c r="C246" s="124"/>
      <c r="D246" s="125"/>
      <c r="E246" s="126"/>
      <c r="F246" s="127"/>
    </row>
    <row r="247" spans="1:6" x14ac:dyDescent="0.2">
      <c r="A247" s="72">
        <v>246</v>
      </c>
      <c r="B247" s="81"/>
      <c r="C247" s="124"/>
      <c r="D247" s="125"/>
      <c r="E247" s="126"/>
      <c r="F247" s="127"/>
    </row>
    <row r="248" spans="1:6" x14ac:dyDescent="0.2">
      <c r="A248" s="72">
        <v>247</v>
      </c>
      <c r="B248" s="81"/>
      <c r="C248" s="124"/>
      <c r="D248" s="125"/>
      <c r="E248" s="126"/>
      <c r="F248" s="127"/>
    </row>
    <row r="249" spans="1:6" x14ac:dyDescent="0.2">
      <c r="A249" s="72">
        <v>248</v>
      </c>
      <c r="B249" s="81"/>
      <c r="C249" s="124"/>
      <c r="D249" s="125"/>
      <c r="E249" s="126"/>
      <c r="F249" s="127"/>
    </row>
    <row r="250" spans="1:6" x14ac:dyDescent="0.2">
      <c r="A250" s="72">
        <v>249</v>
      </c>
      <c r="B250" s="81"/>
      <c r="C250" s="124"/>
      <c r="D250" s="125"/>
      <c r="E250" s="126"/>
      <c r="F250" s="127"/>
    </row>
    <row r="251" spans="1:6" x14ac:dyDescent="0.2">
      <c r="A251" s="72">
        <v>250</v>
      </c>
      <c r="B251" s="81"/>
      <c r="C251" s="124"/>
      <c r="D251" s="125"/>
      <c r="E251" s="126"/>
      <c r="F251" s="127"/>
    </row>
    <row r="252" spans="1:6" x14ac:dyDescent="0.2">
      <c r="A252" s="72">
        <v>251</v>
      </c>
      <c r="B252" s="81"/>
      <c r="C252" s="124"/>
      <c r="D252" s="125"/>
      <c r="E252" s="126"/>
      <c r="F252" s="127"/>
    </row>
    <row r="253" spans="1:6" x14ac:dyDescent="0.2">
      <c r="A253" s="72">
        <v>252</v>
      </c>
      <c r="B253" s="81"/>
      <c r="C253" s="124"/>
      <c r="D253" s="125"/>
      <c r="E253" s="126"/>
      <c r="F253" s="127"/>
    </row>
    <row r="254" spans="1:6" x14ac:dyDescent="0.2">
      <c r="A254" s="72">
        <v>253</v>
      </c>
      <c r="B254" s="81"/>
      <c r="C254" s="124"/>
      <c r="D254" s="125"/>
      <c r="E254" s="126"/>
      <c r="F254" s="127"/>
    </row>
    <row r="255" spans="1:6" x14ac:dyDescent="0.2">
      <c r="A255" s="72">
        <v>254</v>
      </c>
      <c r="B255" s="81"/>
      <c r="C255" s="124"/>
      <c r="D255" s="125"/>
      <c r="E255" s="126"/>
      <c r="F255" s="127"/>
    </row>
    <row r="256" spans="1:6" x14ac:dyDescent="0.2">
      <c r="A256" s="72">
        <v>255</v>
      </c>
      <c r="B256" s="81"/>
      <c r="C256" s="124"/>
      <c r="D256" s="125"/>
      <c r="E256" s="126"/>
      <c r="F256" s="127"/>
    </row>
    <row r="257" spans="1:6" x14ac:dyDescent="0.2">
      <c r="A257" s="72">
        <v>256</v>
      </c>
      <c r="B257" s="81"/>
      <c r="C257" s="124"/>
      <c r="D257" s="125"/>
      <c r="E257" s="126"/>
      <c r="F257" s="127"/>
    </row>
    <row r="258" spans="1:6" x14ac:dyDescent="0.2">
      <c r="A258" s="72">
        <v>257</v>
      </c>
      <c r="B258" s="81"/>
      <c r="C258" s="124"/>
      <c r="D258" s="125"/>
      <c r="E258" s="126"/>
      <c r="F258" s="127"/>
    </row>
    <row r="259" spans="1:6" x14ac:dyDescent="0.2">
      <c r="A259" s="72">
        <v>258</v>
      </c>
      <c r="B259" s="81"/>
      <c r="C259" s="124"/>
      <c r="D259" s="125"/>
      <c r="E259" s="126"/>
      <c r="F259" s="127"/>
    </row>
    <row r="260" spans="1:6" x14ac:dyDescent="0.2">
      <c r="A260" s="72">
        <v>259</v>
      </c>
      <c r="B260" s="81"/>
      <c r="C260" s="124"/>
      <c r="D260" s="125"/>
      <c r="E260" s="126"/>
      <c r="F260" s="127"/>
    </row>
    <row r="261" spans="1:6" x14ac:dyDescent="0.2">
      <c r="A261" s="72">
        <v>260</v>
      </c>
      <c r="B261" s="81"/>
      <c r="C261" s="124"/>
      <c r="D261" s="125"/>
      <c r="E261" s="126"/>
      <c r="F261" s="127"/>
    </row>
    <row r="262" spans="1:6" x14ac:dyDescent="0.2">
      <c r="A262" s="72">
        <v>261</v>
      </c>
      <c r="B262" s="81"/>
      <c r="C262" s="124"/>
      <c r="D262" s="125"/>
      <c r="E262" s="126"/>
      <c r="F262" s="127"/>
    </row>
    <row r="263" spans="1:6" x14ac:dyDescent="0.2">
      <c r="A263" s="72">
        <v>262</v>
      </c>
      <c r="B263" s="81"/>
      <c r="C263" s="124"/>
      <c r="D263" s="125"/>
      <c r="E263" s="126"/>
      <c r="F263" s="127"/>
    </row>
    <row r="264" spans="1:6" x14ac:dyDescent="0.2">
      <c r="A264" s="72">
        <v>263</v>
      </c>
      <c r="B264" s="81"/>
      <c r="C264" s="124"/>
      <c r="D264" s="125"/>
      <c r="E264" s="126"/>
      <c r="F264" s="127"/>
    </row>
    <row r="265" spans="1:6" x14ac:dyDescent="0.2">
      <c r="A265" s="72">
        <v>264</v>
      </c>
      <c r="B265" s="81"/>
      <c r="C265" s="124"/>
      <c r="D265" s="125"/>
      <c r="E265" s="126"/>
      <c r="F265" s="127"/>
    </row>
    <row r="266" spans="1:6" x14ac:dyDescent="0.2">
      <c r="A266" s="72">
        <v>265</v>
      </c>
      <c r="B266" s="81"/>
      <c r="C266" s="124"/>
      <c r="D266" s="125"/>
      <c r="E266" s="126"/>
      <c r="F266" s="127"/>
    </row>
    <row r="267" spans="1:6" x14ac:dyDescent="0.2">
      <c r="A267" s="72">
        <v>266</v>
      </c>
      <c r="B267" s="81"/>
      <c r="C267" s="124"/>
      <c r="D267" s="125"/>
      <c r="E267" s="126"/>
      <c r="F267" s="127"/>
    </row>
    <row r="268" spans="1:6" x14ac:dyDescent="0.2">
      <c r="A268" s="72">
        <v>267</v>
      </c>
      <c r="B268" s="81"/>
      <c r="C268" s="124"/>
      <c r="D268" s="125"/>
      <c r="E268" s="126"/>
      <c r="F268" s="127"/>
    </row>
    <row r="269" spans="1:6" x14ac:dyDescent="0.2">
      <c r="A269" s="72">
        <v>268</v>
      </c>
      <c r="B269" s="81"/>
      <c r="C269" s="124"/>
      <c r="D269" s="125"/>
      <c r="E269" s="126"/>
      <c r="F269" s="127"/>
    </row>
    <row r="270" spans="1:6" x14ac:dyDescent="0.2">
      <c r="A270" s="72">
        <v>269</v>
      </c>
      <c r="B270" s="81"/>
      <c r="C270" s="124"/>
      <c r="D270" s="125"/>
      <c r="E270" s="126"/>
      <c r="F270" s="127"/>
    </row>
    <row r="271" spans="1:6" x14ac:dyDescent="0.2">
      <c r="A271" s="72">
        <v>270</v>
      </c>
      <c r="B271" s="81"/>
      <c r="C271" s="124"/>
      <c r="D271" s="125"/>
      <c r="E271" s="126"/>
      <c r="F271" s="127"/>
    </row>
    <row r="272" spans="1:6" x14ac:dyDescent="0.2">
      <c r="A272" s="72">
        <v>271</v>
      </c>
      <c r="B272" s="81"/>
      <c r="C272" s="124"/>
      <c r="D272" s="125"/>
      <c r="E272" s="126"/>
      <c r="F272" s="127"/>
    </row>
    <row r="273" spans="1:6" x14ac:dyDescent="0.2">
      <c r="A273" s="72">
        <v>272</v>
      </c>
      <c r="B273" s="81"/>
      <c r="C273" s="124"/>
      <c r="D273" s="125"/>
      <c r="E273" s="126"/>
      <c r="F273" s="127"/>
    </row>
    <row r="274" spans="1:6" x14ac:dyDescent="0.2">
      <c r="A274" s="72">
        <v>273</v>
      </c>
      <c r="B274" s="81"/>
      <c r="C274" s="124"/>
      <c r="D274" s="125"/>
      <c r="E274" s="126"/>
      <c r="F274" s="127"/>
    </row>
    <row r="275" spans="1:6" x14ac:dyDescent="0.2">
      <c r="A275" s="72">
        <v>274</v>
      </c>
      <c r="B275" s="81"/>
      <c r="C275" s="124"/>
      <c r="D275" s="125"/>
      <c r="E275" s="126"/>
      <c r="F275" s="127"/>
    </row>
    <row r="276" spans="1:6" x14ac:dyDescent="0.2">
      <c r="A276" s="72">
        <v>275</v>
      </c>
      <c r="B276" s="81"/>
      <c r="C276" s="124"/>
      <c r="D276" s="125"/>
      <c r="E276" s="126"/>
      <c r="F276" s="127"/>
    </row>
    <row r="277" spans="1:6" x14ac:dyDescent="0.2">
      <c r="A277" s="72">
        <v>276</v>
      </c>
      <c r="B277" s="81"/>
      <c r="C277" s="124"/>
      <c r="D277" s="125"/>
      <c r="E277" s="126"/>
      <c r="F277" s="127"/>
    </row>
    <row r="278" spans="1:6" x14ac:dyDescent="0.2">
      <c r="A278" s="72">
        <v>277</v>
      </c>
      <c r="B278" s="81"/>
      <c r="C278" s="124"/>
      <c r="D278" s="125"/>
      <c r="E278" s="126"/>
      <c r="F278" s="127"/>
    </row>
    <row r="279" spans="1:6" x14ac:dyDescent="0.2">
      <c r="A279" s="72">
        <v>278</v>
      </c>
      <c r="B279" s="81"/>
      <c r="C279" s="124"/>
      <c r="D279" s="125"/>
      <c r="E279" s="126"/>
      <c r="F279" s="127"/>
    </row>
    <row r="280" spans="1:6" x14ac:dyDescent="0.2">
      <c r="A280" s="72">
        <v>279</v>
      </c>
      <c r="B280" s="81"/>
      <c r="C280" s="124"/>
      <c r="D280" s="125"/>
      <c r="E280" s="126"/>
      <c r="F280" s="127"/>
    </row>
    <row r="281" spans="1:6" x14ac:dyDescent="0.2">
      <c r="A281" s="72">
        <v>280</v>
      </c>
      <c r="B281" s="81"/>
      <c r="C281" s="124"/>
      <c r="D281" s="125"/>
      <c r="E281" s="126"/>
      <c r="F281" s="127"/>
    </row>
    <row r="282" spans="1:6" x14ac:dyDescent="0.2">
      <c r="A282" s="72">
        <v>281</v>
      </c>
      <c r="B282" s="81"/>
      <c r="C282" s="124"/>
      <c r="D282" s="125"/>
      <c r="E282" s="126"/>
      <c r="F282" s="127"/>
    </row>
    <row r="283" spans="1:6" x14ac:dyDescent="0.2">
      <c r="A283" s="72">
        <v>282</v>
      </c>
      <c r="B283" s="81"/>
      <c r="C283" s="124"/>
      <c r="D283" s="125"/>
      <c r="E283" s="126"/>
      <c r="F283" s="127"/>
    </row>
    <row r="284" spans="1:6" x14ac:dyDescent="0.2">
      <c r="A284" s="72">
        <v>283</v>
      </c>
      <c r="B284" s="81"/>
      <c r="C284" s="124"/>
      <c r="D284" s="125"/>
      <c r="E284" s="126"/>
      <c r="F284" s="127"/>
    </row>
    <row r="285" spans="1:6" x14ac:dyDescent="0.2">
      <c r="A285" s="72">
        <v>284</v>
      </c>
      <c r="B285" s="81"/>
      <c r="C285" s="124"/>
      <c r="D285" s="125"/>
      <c r="E285" s="126"/>
      <c r="F285" s="127"/>
    </row>
    <row r="286" spans="1:6" x14ac:dyDescent="0.2">
      <c r="A286" s="72">
        <v>285</v>
      </c>
      <c r="B286" s="81"/>
      <c r="C286" s="124"/>
      <c r="D286" s="125"/>
      <c r="E286" s="126"/>
      <c r="F286" s="127"/>
    </row>
    <row r="287" spans="1:6" x14ac:dyDescent="0.2">
      <c r="A287" s="72">
        <v>286</v>
      </c>
      <c r="B287" s="81"/>
      <c r="C287" s="124"/>
      <c r="D287" s="125"/>
      <c r="E287" s="126"/>
      <c r="F287" s="127"/>
    </row>
    <row r="288" spans="1:6" x14ac:dyDescent="0.2">
      <c r="A288" s="72">
        <v>287</v>
      </c>
      <c r="B288" s="81"/>
      <c r="C288" s="124"/>
      <c r="D288" s="125"/>
      <c r="E288" s="126"/>
      <c r="F288" s="127"/>
    </row>
    <row r="289" spans="1:6" x14ac:dyDescent="0.2">
      <c r="A289" s="72">
        <v>288</v>
      </c>
      <c r="B289" s="81"/>
      <c r="C289" s="124"/>
      <c r="D289" s="125"/>
      <c r="E289" s="126"/>
      <c r="F289" s="127"/>
    </row>
    <row r="290" spans="1:6" x14ac:dyDescent="0.2">
      <c r="A290" s="72">
        <v>289</v>
      </c>
      <c r="B290" s="81"/>
      <c r="C290" s="124"/>
      <c r="D290" s="125"/>
      <c r="E290" s="126"/>
      <c r="F290" s="127"/>
    </row>
    <row r="291" spans="1:6" x14ac:dyDescent="0.2">
      <c r="A291" s="72">
        <v>290</v>
      </c>
      <c r="B291" s="81"/>
      <c r="C291" s="124"/>
      <c r="D291" s="125"/>
      <c r="E291" s="126"/>
      <c r="F291" s="127"/>
    </row>
    <row r="292" spans="1:6" x14ac:dyDescent="0.2">
      <c r="A292" s="72">
        <v>291</v>
      </c>
      <c r="B292" s="81"/>
      <c r="C292" s="124"/>
      <c r="D292" s="125"/>
      <c r="E292" s="126"/>
      <c r="F292" s="127"/>
    </row>
    <row r="293" spans="1:6" x14ac:dyDescent="0.2">
      <c r="A293" s="72">
        <v>292</v>
      </c>
      <c r="B293" s="81"/>
      <c r="C293" s="124"/>
      <c r="D293" s="125"/>
      <c r="E293" s="126"/>
      <c r="F293" s="127"/>
    </row>
    <row r="294" spans="1:6" x14ac:dyDescent="0.2">
      <c r="A294" s="72">
        <v>293</v>
      </c>
      <c r="B294" s="81"/>
      <c r="C294" s="124"/>
      <c r="D294" s="125"/>
      <c r="E294" s="126"/>
      <c r="F294" s="127"/>
    </row>
    <row r="295" spans="1:6" x14ac:dyDescent="0.2">
      <c r="A295" s="72">
        <v>294</v>
      </c>
      <c r="B295" s="81"/>
      <c r="C295" s="124"/>
      <c r="D295" s="125"/>
      <c r="E295" s="126"/>
      <c r="F295" s="127"/>
    </row>
    <row r="296" spans="1:6" x14ac:dyDescent="0.2">
      <c r="A296" s="72">
        <v>295</v>
      </c>
      <c r="B296" s="81"/>
      <c r="C296" s="124"/>
      <c r="D296" s="125"/>
      <c r="E296" s="126"/>
      <c r="F296" s="127"/>
    </row>
    <row r="297" spans="1:6" x14ac:dyDescent="0.2">
      <c r="A297" s="72">
        <v>296</v>
      </c>
      <c r="B297" s="81"/>
      <c r="C297" s="124"/>
      <c r="D297" s="125"/>
      <c r="E297" s="126"/>
      <c r="F297" s="127"/>
    </row>
    <row r="298" spans="1:6" x14ac:dyDescent="0.2">
      <c r="A298" s="72">
        <v>297</v>
      </c>
      <c r="B298" s="81"/>
      <c r="C298" s="124"/>
      <c r="D298" s="125"/>
      <c r="E298" s="126"/>
      <c r="F298" s="127"/>
    </row>
    <row r="299" spans="1:6" x14ac:dyDescent="0.2">
      <c r="A299" s="72">
        <v>298</v>
      </c>
      <c r="B299" s="81"/>
      <c r="C299" s="124"/>
      <c r="D299" s="125"/>
      <c r="E299" s="126"/>
      <c r="F299" s="127"/>
    </row>
    <row r="300" spans="1:6" x14ac:dyDescent="0.2">
      <c r="A300" s="72">
        <v>299</v>
      </c>
      <c r="B300" s="78"/>
      <c r="C300" s="128"/>
      <c r="D300" s="129"/>
      <c r="E300" s="130"/>
      <c r="F300" s="131"/>
    </row>
  </sheetData>
  <dataValidations count="1">
    <dataValidation type="list" allowBlank="1" showInputMessage="1" showErrorMessage="1" errorTitle="Erro" error="Escolha o gênero na lista (M ou F)" sqref="E54:E101 E2:E50" xr:uid="{00000000-0002-0000-0100-000000000000}">
      <formula1>"M,F"</formula1>
    </dataValidation>
  </dataValidations>
  <pageMargins left="0.511811024" right="0.511811024" top="0.78740157499999996" bottom="0.78740157499999996" header="0.31496062000000002" footer="0.31496062000000002"/>
  <pageSetup paperSize="9" scale="9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Geral!$A$69:$A$76</xm:f>
          </x14:formula1>
          <xm:sqref>F79:F300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01"/>
  <sheetViews>
    <sheetView zoomScale="85" zoomScaleNormal="85" zoomScaleSheetLayoutView="40" workbookViewId="0">
      <selection activeCell="H7" sqref="H7"/>
    </sheetView>
  </sheetViews>
  <sheetFormatPr defaultRowHeight="20.100000000000001" customHeight="1" x14ac:dyDescent="0.2"/>
  <cols>
    <col min="1" max="1" width="10.88671875" style="34" bestFit="1" customWidth="1"/>
    <col min="2" max="2" width="11.109375" style="35" bestFit="1" customWidth="1"/>
    <col min="3" max="3" width="12.88671875" style="97" customWidth="1"/>
    <col min="4" max="4" width="12.88671875" style="17" customWidth="1"/>
    <col min="5" max="5" width="13.88671875" style="18" customWidth="1"/>
    <col min="6" max="6" width="9.109375" style="30" customWidth="1"/>
    <col min="7" max="7" width="38.21875" style="97" customWidth="1"/>
    <col min="8" max="8" width="16.109375" style="4" customWidth="1"/>
    <col min="9" max="9" width="3.77734375" style="4" bestFit="1" customWidth="1"/>
    <col min="10" max="10" width="9.33203125" style="4" customWidth="1"/>
    <col min="11" max="11" width="9.77734375" style="19" bestFit="1" customWidth="1"/>
    <col min="12" max="12" width="16.21875" style="17" bestFit="1" customWidth="1"/>
    <col min="13" max="13" width="5.33203125" style="4" customWidth="1"/>
    <col min="14" max="14" width="47.21875" style="17" bestFit="1" customWidth="1"/>
    <col min="15" max="15" width="47.21875" style="2" customWidth="1"/>
    <col min="16" max="16" width="13.5546875" style="3" customWidth="1"/>
    <col min="17" max="17" width="11.88671875" style="3" customWidth="1"/>
    <col min="18" max="18" width="13.5546875" style="3" customWidth="1"/>
    <col min="19" max="19" width="9.88671875" style="3" customWidth="1"/>
    <col min="20" max="20" width="7.5546875" style="1" customWidth="1"/>
    <col min="21" max="21" width="9.33203125" style="1" customWidth="1"/>
    <col min="22" max="22" width="16.109375" style="1" customWidth="1"/>
    <col min="23" max="16384" width="8.88671875" style="6"/>
  </cols>
  <sheetData>
    <row r="1" spans="1:23" s="25" customFormat="1" ht="20.100000000000001" customHeight="1" thickBot="1" x14ac:dyDescent="0.25">
      <c r="A1" s="65" t="s">
        <v>92</v>
      </c>
      <c r="B1" s="57" t="s">
        <v>65</v>
      </c>
      <c r="C1" s="98" t="s">
        <v>51</v>
      </c>
      <c r="D1" s="59" t="s">
        <v>49</v>
      </c>
      <c r="E1" s="60" t="s">
        <v>0</v>
      </c>
      <c r="F1" s="58" t="s">
        <v>3</v>
      </c>
      <c r="G1" s="96" t="s">
        <v>1</v>
      </c>
      <c r="H1" s="59" t="s">
        <v>2</v>
      </c>
      <c r="I1" s="59"/>
      <c r="J1" s="59" t="s">
        <v>62</v>
      </c>
      <c r="K1" s="61" t="s">
        <v>56</v>
      </c>
      <c r="L1" s="59" t="s">
        <v>53</v>
      </c>
      <c r="M1" s="59"/>
      <c r="N1" s="59" t="s">
        <v>52</v>
      </c>
      <c r="O1" s="62" t="s">
        <v>45</v>
      </c>
      <c r="P1" s="63" t="s">
        <v>44</v>
      </c>
      <c r="Q1" s="63" t="s">
        <v>55</v>
      </c>
      <c r="R1" s="63" t="s">
        <v>54</v>
      </c>
      <c r="S1" s="62" t="s">
        <v>46</v>
      </c>
      <c r="T1" s="62" t="s">
        <v>47</v>
      </c>
      <c r="U1" s="62" t="s">
        <v>63</v>
      </c>
      <c r="V1" s="64" t="s">
        <v>48</v>
      </c>
      <c r="W1" s="45"/>
    </row>
    <row r="2" spans="1:23" ht="20.100000000000001" customHeight="1" thickBot="1" x14ac:dyDescent="0.25">
      <c r="A2" s="193">
        <f ca="1">SUM(K2:K4)</f>
        <v>93</v>
      </c>
      <c r="B2" s="196">
        <v>1</v>
      </c>
      <c r="C2" s="181" t="str">
        <f>IF($D3="","",IF(IFERROR(VLOOKUP($D3,Atletas!$B$2:$F$101,5,FALSE),"") ="","CLUBE",VLOOKUP($D3,Atletas!$B$2:$F$101,5,FALSE)))</f>
        <v>IBAD</v>
      </c>
      <c r="D2" s="40"/>
      <c r="E2" s="187">
        <f>IF($D3="","",IF(IFERROR(VLOOKUP($D3,Atletas!$B$2:$F$101,3,FALSE),"") ="","DD/MM/AAAA",VLOOKUP($D3,Atletas!$B$2:$F$101,3,FALSE)))</f>
        <v>29305</v>
      </c>
      <c r="F2" s="184" t="str">
        <f>IF($D3="","",IF(IFERROR(VLOOKUP($D3,Atletas!$B$2:$F$101,4,FALSE),"") ="","Gênero",VLOOKUP($D3,Atletas!$B$2:$F$101,4,FALSE)))</f>
        <v>M</v>
      </c>
      <c r="G2" s="190" t="str">
        <f>IF($D3="","",IF(IFERROR(VLOOKUP($D3,Atletas!$B$2:$F$101,2,FALSE),"") ="","Cadastro não encontrado. Digite os dados.",VLOOKUP($D3,Atletas!$B$2:$F$101,2,FALSE)))</f>
        <v>Pablo Schoeffel</v>
      </c>
      <c r="H2" s="66" t="s">
        <v>69</v>
      </c>
      <c r="I2" s="5" t="str">
        <f ca="1">IF(H2="","",IF(VLOOKUP(H2,Geral!$B$13:$D$34,3,FALSE)="&lt;=",IF(YEAR(NOW())-YEAR(E2)&gt;VLOOKUP(H2,Geral!$B$13:$C$34,2,FALSE),"ý","þ"),IF(VLOOKUP(H2,Geral!$B$13:$D$34,3,FALSE)="&gt;=",IF(YEAR(NOW())-YEAR(E2)&lt;VLOOKUP(H2,Geral!$B$13:$C$34,2,FALSE),"ý","þ"))))</f>
        <v>þ</v>
      </c>
      <c r="J2" s="178" t="str">
        <f>IF(D3&lt;&gt;"","Sim","Não")</f>
        <v>Sim</v>
      </c>
      <c r="K2" s="31">
        <f ca="1">SUM(IF(J2="Sim",IF(H2="",0,IF(OR(H2 = Geral!$A$43,H2 = Geral!$A$44),Geral!$H$13,IF(YEAR(NOW())-YEAR(E2) &lt; 19,Geral!$I$17,Geral!$H$17))),0),IF(H2="",0,IF(OR(H2 = Geral!$A$43,H2 = Geral!$A$44),Geral!$H$13,IF(YEAR(NOW())-YEAR(E2) &lt; 18,Geral!$I$13,Geral!$H$13))))</f>
        <v>93</v>
      </c>
      <c r="L2" s="175"/>
      <c r="M2" s="176"/>
      <c r="N2" s="177"/>
      <c r="O2" s="20" t="str">
        <f>G2</f>
        <v>Pablo Schoeffel</v>
      </c>
      <c r="P2" s="69" t="str">
        <f>D3</f>
        <v>00441203973</v>
      </c>
      <c r="Q2" s="70" t="str">
        <f>H2</f>
        <v>SMPrincipal</v>
      </c>
      <c r="R2" s="70"/>
      <c r="S2" s="71">
        <f>E2</f>
        <v>29305</v>
      </c>
      <c r="T2" s="70" t="str">
        <f>F2</f>
        <v>M</v>
      </c>
      <c r="U2" s="21">
        <f ca="1">K2</f>
        <v>93</v>
      </c>
      <c r="V2" s="22" t="str">
        <f>C2</f>
        <v>IBAD</v>
      </c>
      <c r="W2" s="46"/>
    </row>
    <row r="3" spans="1:23" ht="20.100000000000001" customHeight="1" thickBot="1" x14ac:dyDescent="0.25">
      <c r="A3" s="194"/>
      <c r="B3" s="197"/>
      <c r="C3" s="182"/>
      <c r="D3" s="80" t="s">
        <v>118</v>
      </c>
      <c r="E3" s="188"/>
      <c r="F3" s="185"/>
      <c r="G3" s="191"/>
      <c r="H3" s="220"/>
      <c r="I3" s="7" t="str">
        <f ca="1">IF(H3="","",IF(VLOOKUP(H3,Geral!$B$35:$D$56,3,FALSE)="&lt;=",IF(YEAR(NOW())-YEAR(E2)&gt;VLOOKUP(H3,Geral!$B$35:$C$56,2,FALSE),"ý","þ"),IF(VLOOKUP(H3,Geral!$B$35:$D$56,3,FALSE)="&gt;=",IF(YEAR(NOW())-YEAR(E2)&lt;VLOOKUP(H3,Geral!$B$35:$C$56,2,FALSE),"ý","þ"))))</f>
        <v/>
      </c>
      <c r="J3" s="179"/>
      <c r="K3" s="32">
        <f ca="1">IF(H3="",0,IF(OR(H3 = Geral!$A$43,H3 = Geral!$A$44),Geral!$H$15,IF(YEAR(NOW())-YEAR(E2) &lt; 19,Geral!$I$15,Geral!$H$15)))</f>
        <v>0</v>
      </c>
      <c r="L3" s="80"/>
      <c r="M3" s="7" t="str">
        <f ca="1">IF(L3="","",IF(VLOOKUP($H3,Geral!$B$36:$D$56,3,FALSE)="&lt;=",IF(YEAR(NOW())-YEAR(VLOOKUP(L3,Atletas!$B$2:$D$101,3,FALSE))&gt;VLOOKUP($H3,Geral!$B$36:$C$56,2,FALSE),"ý","þ"),IF(VLOOKUP($H3,Geral!$B$36:$D$56,3,FALSE)="&gt;=",IF(YEAR(NOW())-YEAR(VLOOKUP(L3,Atletas!$B$2:$D$101,3,FALSE))&lt;VLOOKUP($H3,Geral!$B$36:$C$56,2,FALSE),"ý","þ"))))</f>
        <v/>
      </c>
      <c r="N3" s="36" t="str">
        <f>IF($L3="","",IF(IFERROR(VLOOKUP($L3,Atletas!$B$2:$F$101,2,FALSE),"") ="","Cadastro não encontrado. Digite os dados.",VLOOKUP($L3,Atletas!$B$2:$F$101,2,FALSE)))</f>
        <v/>
      </c>
      <c r="O3" s="23" t="str">
        <f>G2</f>
        <v>Pablo Schoeffel</v>
      </c>
      <c r="P3" s="38" t="str">
        <f>D3</f>
        <v>00441203973</v>
      </c>
      <c r="Q3" s="8">
        <f t="shared" ref="Q3:Q5" si="0">H3</f>
        <v>0</v>
      </c>
      <c r="R3" s="8">
        <f>L3</f>
        <v>0</v>
      </c>
      <c r="S3" s="9">
        <f>E2</f>
        <v>29305</v>
      </c>
      <c r="T3" s="8" t="str">
        <f>F2</f>
        <v>M</v>
      </c>
      <c r="U3" s="21">
        <f t="shared" ref="U3:U4" ca="1" si="1">K3</f>
        <v>0</v>
      </c>
      <c r="V3" s="11" t="str">
        <f>C2</f>
        <v>IBAD</v>
      </c>
      <c r="W3" s="46"/>
    </row>
    <row r="4" spans="1:23" ht="20.100000000000001" customHeight="1" thickBot="1" x14ac:dyDescent="0.25">
      <c r="A4" s="195"/>
      <c r="B4" s="198"/>
      <c r="C4" s="183"/>
      <c r="D4" s="41"/>
      <c r="E4" s="189"/>
      <c r="F4" s="186"/>
      <c r="G4" s="192"/>
      <c r="H4" s="221"/>
      <c r="I4" s="12" t="str">
        <f ca="1">IF(H4="","",IF(VLOOKUP(H4,Geral!$B$57:$D$67,3,FALSE)="&lt;=",IF(YEAR(NOW())-YEAR(E2)&gt;VLOOKUP(H4,Geral!$B$57:$C$67,2,FALSE),"ý","þ"),IF(VLOOKUP(H4,Geral!$B$57:$D$67,3,FALSE)="&gt;=",IF(YEAR(NOW())-YEAR(E2)&lt;VLOOKUP(H4,Geral!$B$57:$C$67,2,FALSE),"ý","þ"))))</f>
        <v/>
      </c>
      <c r="J4" s="180"/>
      <c r="K4" s="33">
        <f ca="1">IF(H4="",0,IF(OR(H4 = Geral!$A$43,H4 = Geral!$A$44),Geral!$H$15,IF(YEAR(NOW())-YEAR(E2) &lt; 19,Geral!$I$15,Geral!$H$15)))</f>
        <v>0</v>
      </c>
      <c r="L4" s="80"/>
      <c r="M4" s="7" t="str">
        <f ca="1">IF(L4="","",IF(VLOOKUP($H4,Geral!$B$58:$D$67,3,FALSE)="&lt;=",IF(YEAR(NOW())-YEAR(VLOOKUP(L4,Atletas!$B$2:$D$101,3,FALSE))&gt;VLOOKUP($H4,Geral!$B$58:$C$67,2,FALSE),"ý","þ"),IF(VLOOKUP($H4,Geral!$B$58:$D$67,3,FALSE)="&gt;=",IF(YEAR(NOW())-YEAR(VLOOKUP(L4,Atletas!$B$2:$D$101,3,FALSE))&lt;VLOOKUP($H4,Geral!$B$58:$C$67,2,FALSE),"ý","þ"))))</f>
        <v/>
      </c>
      <c r="N4" s="37" t="str">
        <f>IF($L4="","",IF(IFERROR(VLOOKUP($L4,Atletas!$B$2:$F$101,2,FALSE),"") ="","Cadastro não encontrado. Digite os dados.",VLOOKUP($L4,Atletas!$B$2:$F$101,2,FALSE)))</f>
        <v/>
      </c>
      <c r="O4" s="24" t="str">
        <f>G2</f>
        <v>Pablo Schoeffel</v>
      </c>
      <c r="P4" s="39" t="str">
        <f>D3</f>
        <v>00441203973</v>
      </c>
      <c r="Q4" s="13">
        <f t="shared" si="0"/>
        <v>0</v>
      </c>
      <c r="R4" s="13">
        <f>L4</f>
        <v>0</v>
      </c>
      <c r="S4" s="14">
        <f>E2</f>
        <v>29305</v>
      </c>
      <c r="T4" s="13" t="str">
        <f>F2</f>
        <v>M</v>
      </c>
      <c r="U4" s="21">
        <f t="shared" ca="1" si="1"/>
        <v>0</v>
      </c>
      <c r="V4" s="16" t="str">
        <f>C2</f>
        <v>IBAD</v>
      </c>
      <c r="W4" s="46"/>
    </row>
    <row r="5" spans="1:23" ht="20.100000000000001" customHeight="1" thickBot="1" x14ac:dyDescent="0.25">
      <c r="A5" s="193">
        <f t="shared" ref="A5" ca="1" si="2">SUM(K5:K7)</f>
        <v>0</v>
      </c>
      <c r="B5" s="196">
        <v>2</v>
      </c>
      <c r="C5" s="181" t="str">
        <f>IF($D6="","",IF(IFERROR(VLOOKUP($D6,Atletas!$B$2:$F$101,5,FALSE),"") ="","CLUBE",VLOOKUP($D6,Atletas!$B$2:$F$101,5,FALSE)))</f>
        <v/>
      </c>
      <c r="D5" s="40"/>
      <c r="E5" s="187" t="str">
        <f>IF($D6="","",IF(IFERROR(VLOOKUP($D6,Atletas!$B$2:$F$101,3,FALSE),"") ="","DD/MM/AAAA",VLOOKUP($D6,Atletas!$B$2:$F$101,3,FALSE)))</f>
        <v/>
      </c>
      <c r="F5" s="184" t="str">
        <f>IF($D6="","",IF(IFERROR(VLOOKUP($D6,Atletas!$B$2:$F$101,4,FALSE),"") ="","Gênero",VLOOKUP($D6,Atletas!$B$2:$F$101,4,FALSE)))</f>
        <v/>
      </c>
      <c r="G5" s="190" t="str">
        <f>IF($D6="","",IF(IFERROR(VLOOKUP($D6,Atletas!$B$2:$F$101,2,FALSE),"") ="","Cadastro não encontrado. Digite os dados.",VLOOKUP($D6,Atletas!$B$2:$F$101,2,FALSE)))</f>
        <v/>
      </c>
      <c r="H5" s="66"/>
      <c r="I5" s="5" t="str">
        <f ca="1">IF(H5="","",IF(VLOOKUP(H5,Geral!$B$13:$D$34,3,FALSE)="&lt;=",IF(YEAR(NOW())-YEAR(E5)&gt;VLOOKUP(H5,Geral!$B$13:$C$34,2,FALSE),"ý","þ"),IF(VLOOKUP(H5,Geral!$B$13:$D$34,3,FALSE)="&gt;=",IF(YEAR(NOW())-YEAR(E5)&lt;VLOOKUP(H5,Geral!$B$13:$C$34,2,FALSE),"ý","þ"))))</f>
        <v/>
      </c>
      <c r="J5" s="178" t="str">
        <f t="shared" ref="J5" si="3">IF(D6&lt;&gt;"","Sim","Não")</f>
        <v>Não</v>
      </c>
      <c r="K5" s="31">
        <f ca="1">SUM(IF(J5="Sim",IF(H5="",0,IF(OR(H5 = Geral!$A$43,H5 = Geral!$A$44),Geral!$H$13,IF(YEAR(NOW())-YEAR(E5) &lt; 19,Geral!$I$17,Geral!$H$17))),0),IF(H5="",0,IF(OR(H5 = Geral!$A$43,H5 = Geral!$A$44),Geral!$H$13,IF(YEAR(NOW())-YEAR(E5) &lt; 18,Geral!$I$13,Geral!$H$13))))</f>
        <v>0</v>
      </c>
      <c r="L5" s="205"/>
      <c r="M5" s="206"/>
      <c r="N5" s="207"/>
      <c r="O5" s="20" t="str">
        <f t="shared" ref="O5" si="4">G5</f>
        <v/>
      </c>
      <c r="P5" s="69">
        <f t="shared" ref="P5" si="5">D6</f>
        <v>0</v>
      </c>
      <c r="Q5" s="70">
        <f t="shared" si="0"/>
        <v>0</v>
      </c>
      <c r="R5" s="70"/>
      <c r="S5" s="71" t="str">
        <f t="shared" ref="S5" si="6">E5</f>
        <v/>
      </c>
      <c r="T5" s="70" t="str">
        <f t="shared" ref="T5" si="7">F5</f>
        <v/>
      </c>
      <c r="U5" s="21">
        <f t="shared" ref="U5" ca="1" si="8">A5</f>
        <v>0</v>
      </c>
      <c r="V5" s="22" t="str">
        <f t="shared" ref="V5" si="9">C5</f>
        <v/>
      </c>
      <c r="W5" s="46"/>
    </row>
    <row r="6" spans="1:23" ht="20.100000000000001" customHeight="1" thickBot="1" x14ac:dyDescent="0.25">
      <c r="A6" s="194"/>
      <c r="B6" s="197"/>
      <c r="C6" s="182"/>
      <c r="D6" s="80"/>
      <c r="E6" s="188"/>
      <c r="F6" s="185"/>
      <c r="G6" s="191"/>
      <c r="H6" s="67"/>
      <c r="I6" s="7" t="str">
        <f ca="1">IF(H6="","",IF(VLOOKUP(H6,Geral!$B$35:$D$56,3,FALSE)="&lt;=",IF(YEAR(NOW())-YEAR(E5)&gt;VLOOKUP(H6,Geral!$B$35:$C$56,2,FALSE),"ý","þ"),IF(VLOOKUP(H6,Geral!$B$35:$D$56,3,FALSE)="&gt;=",IF(YEAR(NOW())-YEAR(E5)&lt;VLOOKUP(H6,Geral!$B$35:$C$56,2,FALSE),"ý","þ"))))</f>
        <v/>
      </c>
      <c r="J6" s="179"/>
      <c r="K6" s="32">
        <f ca="1">IF(H6="",0,IF(OR(H6 = Geral!$A$43,H6 = Geral!$A$44),Geral!$H$15,IF(YEAR(NOW())-YEAR(E5) &lt; 19,Geral!$I$15,Geral!$H$15)))</f>
        <v>0</v>
      </c>
      <c r="L6" s="80"/>
      <c r="M6" s="7" t="str">
        <f ca="1">IF(L6="","",IF(VLOOKUP($H6,Geral!$B$36:$D$56,3,FALSE)="&lt;=",IF(YEAR(NOW())-YEAR(VLOOKUP(L6,Atletas!$B$2:$D$101,3,FALSE))&gt;VLOOKUP($H6,Geral!$B$36:$C$56,2,FALSE),"ý","þ"),IF(VLOOKUP($H6,Geral!$B$36:$D$56,3,FALSE)="&gt;=",IF(YEAR(NOW())-YEAR(VLOOKUP(L6,Atletas!$B$2:$D$101,3,FALSE))&lt;VLOOKUP($H6,Geral!$B$36:$C$56,2,FALSE),"ý","þ"))))</f>
        <v/>
      </c>
      <c r="N6" s="36" t="str">
        <f>IF($L6="","",IF(IFERROR(VLOOKUP($L6,Atletas!$B$2:$F$101,2,FALSE),"") ="","Cadastro não encontrado. Digite os dados.",VLOOKUP($L6,Atletas!$B$2:$F$101,2,FALSE)))</f>
        <v/>
      </c>
      <c r="O6" s="23" t="str">
        <f t="shared" ref="O6" si="10">G5</f>
        <v/>
      </c>
      <c r="P6" s="38">
        <f t="shared" ref="P6" si="11">D6</f>
        <v>0</v>
      </c>
      <c r="Q6" s="8">
        <f t="shared" ref="Q6:Q69" si="12">H6</f>
        <v>0</v>
      </c>
      <c r="R6" s="8">
        <f t="shared" ref="R6:R7" si="13">L6</f>
        <v>0</v>
      </c>
      <c r="S6" s="9" t="str">
        <f t="shared" ref="S6" si="14">E5</f>
        <v/>
      </c>
      <c r="T6" s="8" t="str">
        <f t="shared" ref="T6" si="15">F5</f>
        <v/>
      </c>
      <c r="U6" s="10">
        <f t="shared" ref="U6" ca="1" si="16">A5</f>
        <v>0</v>
      </c>
      <c r="V6" s="11" t="str">
        <f t="shared" ref="V6" si="17">C5</f>
        <v/>
      </c>
      <c r="W6" s="46"/>
    </row>
    <row r="7" spans="1:23" ht="20.100000000000001" customHeight="1" thickBot="1" x14ac:dyDescent="0.25">
      <c r="A7" s="195"/>
      <c r="B7" s="198"/>
      <c r="C7" s="183"/>
      <c r="D7" s="41"/>
      <c r="E7" s="189"/>
      <c r="F7" s="186"/>
      <c r="G7" s="192"/>
      <c r="H7" s="68"/>
      <c r="I7" s="12" t="str">
        <f ca="1">IF(H7="","",IF(VLOOKUP(H7,Geral!$B$57:$D$67,3,FALSE)="&lt;=",IF(YEAR(NOW())-YEAR(E5)&gt;VLOOKUP(H7,Geral!$B$57:$C$67,2,FALSE),"ý","þ"),IF(VLOOKUP(H7,Geral!$B$57:$D$67,3,FALSE)="&gt;=",IF(YEAR(NOW())-YEAR(E5)&lt;VLOOKUP(H7,Geral!$B$57:$C$67,2,FALSE),"ý","þ"))))</f>
        <v/>
      </c>
      <c r="J7" s="180"/>
      <c r="K7" s="33">
        <f ca="1">IF(H7="",0,IF(OR(H7 = Geral!$A$43,H7 = Geral!$A$44),Geral!$H$15,IF(YEAR(NOW())-YEAR(E5) &lt; 19,Geral!$I$15,Geral!$H$15)))</f>
        <v>0</v>
      </c>
      <c r="L7" s="80"/>
      <c r="M7" s="7" t="str">
        <f ca="1">IF(L7="","",IF(VLOOKUP($H7,Geral!$B$58:$D$67,3,FALSE)="&lt;=",IF(YEAR(NOW())-YEAR(VLOOKUP(L7,Atletas!$B$2:$D$101,3,FALSE))&gt;VLOOKUP($H7,Geral!$B$58:$C$67,2,FALSE),"ý","þ"),IF(VLOOKUP($H7,Geral!$B$58:$D$67,3,FALSE)="&gt;=",IF(YEAR(NOW())-YEAR(VLOOKUP(L7,Atletas!$B$2:$D$101,3,FALSE))&lt;VLOOKUP($H7,Geral!$B$58:$C$67,2,FALSE),"ý","þ"))))</f>
        <v/>
      </c>
      <c r="N7" s="37" t="str">
        <f>IF($L7="","",IF(IFERROR(VLOOKUP($L7,Atletas!$B$2:$F$101,2,FALSE),"") ="","Cadastro não encontrado. Digite os dados.",VLOOKUP($L7,Atletas!$B$2:$F$101,2,FALSE)))</f>
        <v/>
      </c>
      <c r="O7" s="24" t="str">
        <f t="shared" ref="O7" si="18">G5</f>
        <v/>
      </c>
      <c r="P7" s="39">
        <f t="shared" ref="P7" si="19">D6</f>
        <v>0</v>
      </c>
      <c r="Q7" s="13">
        <f t="shared" si="12"/>
        <v>0</v>
      </c>
      <c r="R7" s="13">
        <f t="shared" si="13"/>
        <v>0</v>
      </c>
      <c r="S7" s="14" t="str">
        <f>E5</f>
        <v/>
      </c>
      <c r="T7" s="13" t="str">
        <f>F5</f>
        <v/>
      </c>
      <c r="U7" s="15">
        <f t="shared" ref="U7" ca="1" si="20">A5</f>
        <v>0</v>
      </c>
      <c r="V7" s="16" t="str">
        <f t="shared" ref="V7" si="21">C5</f>
        <v/>
      </c>
      <c r="W7" s="46"/>
    </row>
    <row r="8" spans="1:23" ht="20.100000000000001" customHeight="1" thickBot="1" x14ac:dyDescent="0.25">
      <c r="A8" s="193">
        <f t="shared" ref="A8" ca="1" si="22">SUM(K8:K10)</f>
        <v>0</v>
      </c>
      <c r="B8" s="196">
        <v>3</v>
      </c>
      <c r="C8" s="181" t="str">
        <f>IF($D9="","",IF(IFERROR(VLOOKUP($D9,Atletas!$B$2:$F$101,5,FALSE),"") ="","CLUBE",VLOOKUP($D9,Atletas!$B$2:$F$101,5,FALSE)))</f>
        <v/>
      </c>
      <c r="D8" s="40"/>
      <c r="E8" s="187" t="str">
        <f>IF($D9="","",IF(IFERROR(VLOOKUP($D9,Atletas!$B$2:$F$101,3,FALSE),"") ="","DD/MM/AAAA",VLOOKUP($D9,Atletas!$B$2:$F$101,3,FALSE)))</f>
        <v/>
      </c>
      <c r="F8" s="184" t="str">
        <f>IF($D9="","",IF(IFERROR(VLOOKUP($D9,Atletas!$B$2:$F$101,4,FALSE),"") ="","Gênero",VLOOKUP($D9,Atletas!$B$2:$F$101,4,FALSE)))</f>
        <v/>
      </c>
      <c r="G8" s="190" t="str">
        <f>IF($D9="","",IF(IFERROR(VLOOKUP($D9,Atletas!$B$2:$F$101,2,FALSE),"") ="","Cadastro não encontrado. Digite os dados.",VLOOKUP($D9,Atletas!$B$2:$F$101,2,FALSE)))</f>
        <v/>
      </c>
      <c r="H8" s="66"/>
      <c r="I8" s="5" t="str">
        <f ca="1">IF(H8="","",IF(VLOOKUP(H8,Geral!$B$13:$D$34,3,FALSE)="&lt;=",IF(YEAR(NOW())-YEAR(E8)&gt;VLOOKUP(H8,Geral!$B$13:$C$34,2,FALSE),"ý","þ"),IF(VLOOKUP(H8,Geral!$B$13:$D$34,3,FALSE)="&gt;=",IF(YEAR(NOW())-YEAR(E8)&lt;VLOOKUP(H8,Geral!$B$13:$C$34,2,FALSE),"ý","þ"))))</f>
        <v/>
      </c>
      <c r="J8" s="178" t="str">
        <f t="shared" ref="J8" si="23">IF(D9&lt;&gt;"","Sim","Não")</f>
        <v>Não</v>
      </c>
      <c r="K8" s="31">
        <f ca="1">SUM(IF(J8="Sim",IF(H8="",0,IF(OR(H8 = Geral!$A$43,H8 = Geral!$A$44),Geral!$H$13,IF(YEAR(NOW())-YEAR(E8) &lt; 19,Geral!$I$17,Geral!$H$17))),0),IF(H8="",0,IF(OR(H8 = Geral!$A$43,H8 = Geral!$A$44),Geral!$H$13,IF(YEAR(NOW())-YEAR(E8) &lt; 18,Geral!$I$13,Geral!$H$13))))</f>
        <v>0</v>
      </c>
      <c r="L8" s="175"/>
      <c r="M8" s="176"/>
      <c r="N8" s="177"/>
      <c r="O8" s="20" t="str">
        <f t="shared" ref="O8" si="24">G8</f>
        <v/>
      </c>
      <c r="P8" s="69">
        <f t="shared" ref="P8" si="25">D9</f>
        <v>0</v>
      </c>
      <c r="Q8" s="70">
        <f t="shared" si="12"/>
        <v>0</v>
      </c>
      <c r="R8" s="70"/>
      <c r="S8" s="71" t="str">
        <f t="shared" ref="S8" si="26">E8</f>
        <v/>
      </c>
      <c r="T8" s="70" t="str">
        <f t="shared" ref="T8" si="27">F8</f>
        <v/>
      </c>
      <c r="U8" s="21">
        <f t="shared" ref="U8" ca="1" si="28">A8</f>
        <v>0</v>
      </c>
      <c r="V8" s="22" t="str">
        <f t="shared" ref="V8" si="29">C8</f>
        <v/>
      </c>
      <c r="W8" s="46"/>
    </row>
    <row r="9" spans="1:23" ht="20.100000000000001" customHeight="1" thickBot="1" x14ac:dyDescent="0.25">
      <c r="A9" s="194"/>
      <c r="B9" s="197"/>
      <c r="C9" s="182"/>
      <c r="D9" s="80"/>
      <c r="E9" s="188"/>
      <c r="F9" s="185"/>
      <c r="G9" s="191"/>
      <c r="H9" s="67"/>
      <c r="I9" s="7" t="str">
        <f ca="1">IF(H9="","",IF(VLOOKUP(H9,Geral!$B$35:$D$56,3,FALSE)="&lt;=",IF(YEAR(NOW())-YEAR(E8)&gt;VLOOKUP(H9,Geral!$B$35:$C$56,2,FALSE),"ý","þ"),IF(VLOOKUP(H9,Geral!$B$35:$D$56,3,FALSE)="&gt;=",IF(YEAR(NOW())-YEAR(E8)&lt;VLOOKUP(H9,Geral!$B$35:$C$56,2,FALSE),"ý","þ"))))</f>
        <v/>
      </c>
      <c r="J9" s="179"/>
      <c r="K9" s="32">
        <f ca="1">IF(H9="",0,IF(OR(H9 = Geral!$A$43,H9 = Geral!$A$44),Geral!$H$15,IF(YEAR(NOW())-YEAR(E8) &lt; 19,Geral!$I$15,Geral!$H$15)))</f>
        <v>0</v>
      </c>
      <c r="L9" s="80"/>
      <c r="M9" s="7" t="str">
        <f ca="1">IF(L9="","",IF(VLOOKUP($H9,Geral!$B$36:$D$56,3,FALSE)="&lt;=",IF(YEAR(NOW())-YEAR(VLOOKUP(L9,Atletas!$B$2:$D$101,3,FALSE))&gt;VLOOKUP($H9,Geral!$B$36:$C$56,2,FALSE),"ý","þ"),IF(VLOOKUP($H9,Geral!$B$36:$D$56,3,FALSE)="&gt;=",IF(YEAR(NOW())-YEAR(VLOOKUP(L9,Atletas!$B$2:$D$101,3,FALSE))&lt;VLOOKUP($H9,Geral!$B$36:$C$56,2,FALSE),"ý","þ"))))</f>
        <v/>
      </c>
      <c r="N9" s="36" t="str">
        <f>IF($L9="","",IF(IFERROR(VLOOKUP($L9,Atletas!$B$2:$F$101,2,FALSE),"") ="","Cadastro não encontrado. Digite os dados.",VLOOKUP($L9,Atletas!$B$2:$F$101,2,FALSE)))</f>
        <v/>
      </c>
      <c r="O9" s="23" t="str">
        <f t="shared" ref="O9" si="30">G8</f>
        <v/>
      </c>
      <c r="P9" s="38">
        <f t="shared" ref="P9" si="31">D9</f>
        <v>0</v>
      </c>
      <c r="Q9" s="8">
        <f t="shared" si="12"/>
        <v>0</v>
      </c>
      <c r="R9" s="8">
        <f t="shared" ref="R9:R10" si="32">L9</f>
        <v>0</v>
      </c>
      <c r="S9" s="9" t="str">
        <f t="shared" ref="S9" si="33">E8</f>
        <v/>
      </c>
      <c r="T9" s="8" t="str">
        <f t="shared" ref="T9" si="34">F8</f>
        <v/>
      </c>
      <c r="U9" s="10">
        <f t="shared" ref="U9" ca="1" si="35">A8</f>
        <v>0</v>
      </c>
      <c r="V9" s="11" t="str">
        <f t="shared" ref="V9" si="36">C8</f>
        <v/>
      </c>
      <c r="W9" s="46"/>
    </row>
    <row r="10" spans="1:23" ht="20.100000000000001" customHeight="1" thickBot="1" x14ac:dyDescent="0.25">
      <c r="A10" s="195"/>
      <c r="B10" s="198"/>
      <c r="C10" s="183"/>
      <c r="D10" s="41"/>
      <c r="E10" s="189"/>
      <c r="F10" s="186"/>
      <c r="G10" s="192"/>
      <c r="H10" s="68"/>
      <c r="I10" s="12" t="str">
        <f ca="1">IF(H10="","",IF(VLOOKUP(H10,Geral!$B$57:$D$67,3,FALSE)="&lt;=",IF(YEAR(NOW())-YEAR(E8)&gt;VLOOKUP(H10,Geral!$B$57:$C$67,2,FALSE),"ý","þ"),IF(VLOOKUP(H10,Geral!$B$57:$D$67,3,FALSE)="&gt;=",IF(YEAR(NOW())-YEAR(E8)&lt;VLOOKUP(H10,Geral!$B$57:$C$67,2,FALSE),"ý","þ"))))</f>
        <v/>
      </c>
      <c r="J10" s="180"/>
      <c r="K10" s="33">
        <f ca="1">IF(H10="",0,IF(OR(H10 = Geral!$A$43,H10 = Geral!$A$44),Geral!$H$15,IF(YEAR(NOW())-YEAR(E8) &lt; 19,Geral!$I$15,Geral!$H$15)))</f>
        <v>0</v>
      </c>
      <c r="L10" s="80"/>
      <c r="M10" s="7" t="str">
        <f ca="1">IF(L10="","",IF(VLOOKUP($H10,Geral!$B$58:$D$67,3,FALSE)="&lt;=",IF(YEAR(NOW())-YEAR(VLOOKUP(L10,Atletas!$B$2:$D$101,3,FALSE))&gt;VLOOKUP($H10,Geral!$B$58:$C$67,2,FALSE),"ý","þ"),IF(VLOOKUP($H10,Geral!$B$58:$D$67,3,FALSE)="&gt;=",IF(YEAR(NOW())-YEAR(VLOOKUP(L10,Atletas!$B$2:$D$101,3,FALSE))&lt;VLOOKUP($H10,Geral!$B$58:$C$67,2,FALSE),"ý","þ"))))</f>
        <v/>
      </c>
      <c r="N10" s="37" t="str">
        <f>IF($L10="","",IF(IFERROR(VLOOKUP($L10,Atletas!$B$2:$F$101,2,FALSE),"") ="","Cadastro não encontrado. Digite os dados.",VLOOKUP($L10,Atletas!$B$2:$F$101,2,FALSE)))</f>
        <v/>
      </c>
      <c r="O10" s="24" t="str">
        <f t="shared" ref="O10" si="37">G8</f>
        <v/>
      </c>
      <c r="P10" s="39">
        <f t="shared" ref="P10" si="38">D9</f>
        <v>0</v>
      </c>
      <c r="Q10" s="13">
        <f t="shared" si="12"/>
        <v>0</v>
      </c>
      <c r="R10" s="13">
        <f t="shared" si="32"/>
        <v>0</v>
      </c>
      <c r="S10" s="14" t="str">
        <f>E8</f>
        <v/>
      </c>
      <c r="T10" s="13" t="str">
        <f>F8</f>
        <v/>
      </c>
      <c r="U10" s="15">
        <f t="shared" ref="U10" ca="1" si="39">A8</f>
        <v>0</v>
      </c>
      <c r="V10" s="16" t="str">
        <f t="shared" ref="V10" si="40">C8</f>
        <v/>
      </c>
      <c r="W10" s="46"/>
    </row>
    <row r="11" spans="1:23" ht="20.100000000000001" customHeight="1" thickBot="1" x14ac:dyDescent="0.25">
      <c r="A11" s="193">
        <f t="shared" ref="A11" ca="1" si="41">SUM(K11:K13)</f>
        <v>0</v>
      </c>
      <c r="B11" s="196">
        <v>4</v>
      </c>
      <c r="C11" s="181" t="str">
        <f>IF($D12="","",IF(IFERROR(VLOOKUP($D12,Atletas!$B$2:$F$101,5,FALSE),"") ="","CLUBE",VLOOKUP($D12,Atletas!$B$2:$F$101,5,FALSE)))</f>
        <v/>
      </c>
      <c r="D11" s="40"/>
      <c r="E11" s="187" t="str">
        <f>IF($D12="","",IF(IFERROR(VLOOKUP($D12,Atletas!$B$2:$F$101,3,FALSE),"") ="","DD/MM/AAAA",VLOOKUP($D12,Atletas!$B$2:$F$101,3,FALSE)))</f>
        <v/>
      </c>
      <c r="F11" s="184" t="str">
        <f>IF($D12="","",IF(IFERROR(VLOOKUP($D12,Atletas!$B$2:$F$101,4,FALSE),"") ="","Gênero",VLOOKUP($D12,Atletas!$B$2:$F$101,4,FALSE)))</f>
        <v/>
      </c>
      <c r="G11" s="190" t="str">
        <f>IF($D12="","",IF(IFERROR(VLOOKUP($D12,Atletas!$B$2:$F$101,2,FALSE),"") ="","Cadastro não encontrado. Digite os dados.",VLOOKUP($D12,Atletas!$B$2:$F$101,2,FALSE)))</f>
        <v/>
      </c>
      <c r="H11" s="66"/>
      <c r="I11" s="5" t="str">
        <f ca="1">IF(H11="","",IF(VLOOKUP(H11,Geral!$B$13:$D$34,3,FALSE)="&lt;=",IF(YEAR(NOW())-YEAR(E11)&gt;VLOOKUP(H11,Geral!$B$13:$C$34,2,FALSE),"ý","þ"),IF(VLOOKUP(H11,Geral!$B$13:$D$34,3,FALSE)="&gt;=",IF(YEAR(NOW())-YEAR(E11)&lt;VLOOKUP(H11,Geral!$B$13:$C$34,2,FALSE),"ý","þ"))))</f>
        <v/>
      </c>
      <c r="J11" s="178" t="str">
        <f t="shared" ref="J11" si="42">IF(D12&lt;&gt;"","Sim","Não")</f>
        <v>Não</v>
      </c>
      <c r="K11" s="31">
        <f ca="1">SUM(IF(J11="Sim",IF(H11="",0,IF(OR(H11 = Geral!$A$43,H11 = Geral!$A$44),Geral!$H$13,IF(YEAR(NOW())-YEAR(E11) &lt; 19,Geral!$I$17,Geral!$H$17))),0),IF(H11="",0,IF(OR(H11 = Geral!$A$43,H11 = Geral!$A$44),Geral!$H$13,IF(YEAR(NOW())-YEAR(E11) &lt; 18,Geral!$I$13,Geral!$H$13))))</f>
        <v>0</v>
      </c>
      <c r="L11" s="205"/>
      <c r="M11" s="206"/>
      <c r="N11" s="207"/>
      <c r="O11" s="20" t="str">
        <f t="shared" ref="O11" si="43">G11</f>
        <v/>
      </c>
      <c r="P11" s="69">
        <f t="shared" ref="P11" si="44">D12</f>
        <v>0</v>
      </c>
      <c r="Q11" s="70">
        <f t="shared" si="12"/>
        <v>0</v>
      </c>
      <c r="R11" s="70"/>
      <c r="S11" s="71" t="str">
        <f t="shared" ref="S11" si="45">E11</f>
        <v/>
      </c>
      <c r="T11" s="70" t="str">
        <f t="shared" ref="T11" si="46">F11</f>
        <v/>
      </c>
      <c r="U11" s="21">
        <f t="shared" ref="U11" ca="1" si="47">A11</f>
        <v>0</v>
      </c>
      <c r="V11" s="22" t="str">
        <f t="shared" ref="V11" si="48">C11</f>
        <v/>
      </c>
      <c r="W11" s="46"/>
    </row>
    <row r="12" spans="1:23" ht="20.100000000000001" customHeight="1" thickBot="1" x14ac:dyDescent="0.25">
      <c r="A12" s="194"/>
      <c r="B12" s="197"/>
      <c r="C12" s="182"/>
      <c r="D12" s="80"/>
      <c r="E12" s="188"/>
      <c r="F12" s="185"/>
      <c r="G12" s="191"/>
      <c r="H12" s="67"/>
      <c r="I12" s="7" t="str">
        <f ca="1">IF(H12="","",IF(VLOOKUP(H12,Geral!$B$35:$D$56,3,FALSE)="&lt;=",IF(YEAR(NOW())-YEAR(E11)&gt;VLOOKUP(H12,Geral!$B$35:$C$56,2,FALSE),"ý","þ"),IF(VLOOKUP(H12,Geral!$B$35:$D$56,3,FALSE)="&gt;=",IF(YEAR(NOW())-YEAR(E11)&lt;VLOOKUP(H12,Geral!$B$35:$C$56,2,FALSE),"ý","þ"))))</f>
        <v/>
      </c>
      <c r="J12" s="179"/>
      <c r="K12" s="32">
        <f ca="1">IF(H12="",0,IF(OR(H12 = Geral!$A$43,H12 = Geral!$A$44),Geral!$H$15,IF(YEAR(NOW())-YEAR(E11) &lt; 19,Geral!$I$15,Geral!$H$15)))</f>
        <v>0</v>
      </c>
      <c r="L12" s="80"/>
      <c r="M12" s="7" t="str">
        <f ca="1">IF(L12="","",IF(VLOOKUP($H12,Geral!$B$36:$D$56,3,FALSE)="&lt;=",IF(YEAR(NOW())-YEAR(VLOOKUP(L12,Atletas!$B$2:$D$101,3,FALSE))&gt;VLOOKUP($H12,Geral!$B$36:$C$56,2,FALSE),"ý","þ"),IF(VLOOKUP($H12,Geral!$B$36:$D$56,3,FALSE)="&gt;=",IF(YEAR(NOW())-YEAR(VLOOKUP(L12,Atletas!$B$2:$D$101,3,FALSE))&lt;VLOOKUP($H12,Geral!$B$36:$C$56,2,FALSE),"ý","þ"))))</f>
        <v/>
      </c>
      <c r="N12" s="36" t="str">
        <f>IF($L12="","",IF(IFERROR(VLOOKUP($L12,Atletas!$B$2:$F$101,2,FALSE),"") ="","Cadastro não encontrado. Digite os dados.",VLOOKUP($L12,Atletas!$B$2:$F$101,2,FALSE)))</f>
        <v/>
      </c>
      <c r="O12" s="23" t="str">
        <f t="shared" ref="O12" si="49">G11</f>
        <v/>
      </c>
      <c r="P12" s="38">
        <f t="shared" ref="P12" si="50">D12</f>
        <v>0</v>
      </c>
      <c r="Q12" s="8">
        <f t="shared" si="12"/>
        <v>0</v>
      </c>
      <c r="R12" s="8">
        <f t="shared" ref="R12:R13" si="51">L12</f>
        <v>0</v>
      </c>
      <c r="S12" s="9" t="str">
        <f t="shared" ref="S12" si="52">E11</f>
        <v/>
      </c>
      <c r="T12" s="8" t="str">
        <f t="shared" ref="T12" si="53">F11</f>
        <v/>
      </c>
      <c r="U12" s="10">
        <f t="shared" ref="U12" ca="1" si="54">A11</f>
        <v>0</v>
      </c>
      <c r="V12" s="11" t="str">
        <f t="shared" ref="V12" si="55">C11</f>
        <v/>
      </c>
      <c r="W12" s="46"/>
    </row>
    <row r="13" spans="1:23" ht="20.100000000000001" customHeight="1" thickBot="1" x14ac:dyDescent="0.25">
      <c r="A13" s="195"/>
      <c r="B13" s="198"/>
      <c r="C13" s="183"/>
      <c r="D13" s="41"/>
      <c r="E13" s="189"/>
      <c r="F13" s="186"/>
      <c r="G13" s="192"/>
      <c r="H13" s="68"/>
      <c r="I13" s="12" t="str">
        <f ca="1">IF(H13="","",IF(VLOOKUP(H13,Geral!$B$57:$D$67,3,FALSE)="&lt;=",IF(YEAR(NOW())-YEAR(E11)&gt;VLOOKUP(H13,Geral!$B$57:$C$67,2,FALSE),"ý","þ"),IF(VLOOKUP(H13,Geral!$B$57:$D$67,3,FALSE)="&gt;=",IF(YEAR(NOW())-YEAR(E11)&lt;VLOOKUP(H13,Geral!$B$57:$C$67,2,FALSE),"ý","þ"))))</f>
        <v/>
      </c>
      <c r="J13" s="180"/>
      <c r="K13" s="33">
        <f ca="1">IF(H13="",0,IF(OR(H13 = Geral!$A$43,H13 = Geral!$A$44),Geral!$H$15,IF(YEAR(NOW())-YEAR(E11) &lt; 19,Geral!$I$15,Geral!$H$15)))</f>
        <v>0</v>
      </c>
      <c r="L13" s="80"/>
      <c r="M13" s="7" t="str">
        <f ca="1">IF(L13="","",IF(VLOOKUP($H13,Geral!$B$58:$D$67,3,FALSE)="&lt;=",IF(YEAR(NOW())-YEAR(VLOOKUP(L13,Atletas!$B$2:$D$101,3,FALSE))&gt;VLOOKUP($H13,Geral!$B$58:$C$67,2,FALSE),"ý","þ"),IF(VLOOKUP($H13,Geral!$B$58:$D$67,3,FALSE)="&gt;=",IF(YEAR(NOW())-YEAR(VLOOKUP(L13,Atletas!$B$2:$D$101,3,FALSE))&lt;VLOOKUP($H13,Geral!$B$58:$C$67,2,FALSE),"ý","þ"))))</f>
        <v/>
      </c>
      <c r="N13" s="37" t="str">
        <f>IF($L13="","",IF(IFERROR(VLOOKUP($L13,Atletas!$B$2:$F$101,2,FALSE),"") ="","Cadastro não encontrado. Digite os dados.",VLOOKUP($L13,Atletas!$B$2:$F$101,2,FALSE)))</f>
        <v/>
      </c>
      <c r="O13" s="24" t="str">
        <f t="shared" ref="O13" si="56">G11</f>
        <v/>
      </c>
      <c r="P13" s="39">
        <f t="shared" ref="P13" si="57">D12</f>
        <v>0</v>
      </c>
      <c r="Q13" s="13">
        <f t="shared" si="12"/>
        <v>0</v>
      </c>
      <c r="R13" s="13">
        <f t="shared" si="51"/>
        <v>0</v>
      </c>
      <c r="S13" s="14" t="str">
        <f>E11</f>
        <v/>
      </c>
      <c r="T13" s="13" t="str">
        <f>F11</f>
        <v/>
      </c>
      <c r="U13" s="15">
        <f t="shared" ref="U13" ca="1" si="58">A11</f>
        <v>0</v>
      </c>
      <c r="V13" s="16" t="str">
        <f t="shared" ref="V13" si="59">C11</f>
        <v/>
      </c>
      <c r="W13" s="46"/>
    </row>
    <row r="14" spans="1:23" ht="20.100000000000001" customHeight="1" thickBot="1" x14ac:dyDescent="0.25">
      <c r="A14" s="193">
        <f t="shared" ref="A14" ca="1" si="60">SUM(K14:K16)</f>
        <v>0</v>
      </c>
      <c r="B14" s="196">
        <v>5</v>
      </c>
      <c r="C14" s="181" t="str">
        <f>IF($D15="","",IF(IFERROR(VLOOKUP($D15,Atletas!$B$2:$F$101,5,FALSE),"") ="","CLUBE",VLOOKUP($D15,Atletas!$B$2:$F$101,5,FALSE)))</f>
        <v/>
      </c>
      <c r="D14" s="40"/>
      <c r="E14" s="187" t="str">
        <f>IF($D15="","",IF(IFERROR(VLOOKUP($D15,Atletas!$B$2:$F$101,3,FALSE),"") ="","DD/MM/AAAA",VLOOKUP($D15,Atletas!$B$2:$F$101,3,FALSE)))</f>
        <v/>
      </c>
      <c r="F14" s="184" t="str">
        <f>IF($D15="","",IF(IFERROR(VLOOKUP($D15,Atletas!$B$2:$F$101,4,FALSE),"") ="","Gênero",VLOOKUP($D15,Atletas!$B$2:$F$101,4,FALSE)))</f>
        <v/>
      </c>
      <c r="G14" s="190" t="str">
        <f>IF($D15="","",IF(IFERROR(VLOOKUP($D15,Atletas!$B$2:$F$101,2,FALSE),"") ="","Cadastro não encontrado. Digite os dados.",VLOOKUP($D15,Atletas!$B$2:$F$101,2,FALSE)))</f>
        <v/>
      </c>
      <c r="H14" s="66"/>
      <c r="I14" s="5" t="str">
        <f ca="1">IF(H14="","",IF(VLOOKUP(H14,Geral!$B$13:$D$34,3,FALSE)="&lt;=",IF(YEAR(NOW())-YEAR(E14)&gt;VLOOKUP(H14,Geral!$B$13:$C$34,2,FALSE),"ý","þ"),IF(VLOOKUP(H14,Geral!$B$13:$D$34,3,FALSE)="&gt;=",IF(YEAR(NOW())-YEAR(E14)&lt;VLOOKUP(H14,Geral!$B$13:$C$34,2,FALSE),"ý","þ"))))</f>
        <v/>
      </c>
      <c r="J14" s="178" t="str">
        <f t="shared" ref="J14" si="61">IF(D15&lt;&gt;"","Sim","Não")</f>
        <v>Não</v>
      </c>
      <c r="K14" s="31">
        <f ca="1">SUM(IF(J14="Sim",IF(H14="",0,IF(OR(H14 = Geral!$A$43,H14 = Geral!$A$44),Geral!$H$13,IF(YEAR(NOW())-YEAR(E14) &lt; 19,Geral!$I$17,Geral!$H$17))),0),IF(H14="",0,IF(OR(H14 = Geral!$A$43,H14 = Geral!$A$44),Geral!$H$13,IF(YEAR(NOW())-YEAR(E14) &lt; 18,Geral!$I$13,Geral!$H$13))))</f>
        <v>0</v>
      </c>
      <c r="L14" s="205"/>
      <c r="M14" s="206"/>
      <c r="N14" s="207"/>
      <c r="O14" s="20" t="str">
        <f t="shared" ref="O14" si="62">G14</f>
        <v/>
      </c>
      <c r="P14" s="69">
        <f t="shared" ref="P14" si="63">D15</f>
        <v>0</v>
      </c>
      <c r="Q14" s="70">
        <f t="shared" si="12"/>
        <v>0</v>
      </c>
      <c r="R14" s="70"/>
      <c r="S14" s="71" t="str">
        <f t="shared" ref="S14" si="64">E14</f>
        <v/>
      </c>
      <c r="T14" s="70" t="str">
        <f t="shared" ref="T14" si="65">F14</f>
        <v/>
      </c>
      <c r="U14" s="21">
        <f t="shared" ref="U14" ca="1" si="66">A14</f>
        <v>0</v>
      </c>
      <c r="V14" s="22" t="str">
        <f t="shared" ref="V14" si="67">C14</f>
        <v/>
      </c>
      <c r="W14" s="46"/>
    </row>
    <row r="15" spans="1:23" ht="20.100000000000001" customHeight="1" thickBot="1" x14ac:dyDescent="0.25">
      <c r="A15" s="194"/>
      <c r="B15" s="197"/>
      <c r="C15" s="182"/>
      <c r="D15" s="80"/>
      <c r="E15" s="188"/>
      <c r="F15" s="185"/>
      <c r="G15" s="191"/>
      <c r="H15" s="67"/>
      <c r="I15" s="7" t="str">
        <f ca="1">IF(H15="","",IF(VLOOKUP(H15,Geral!$B$35:$D$56,3,FALSE)="&lt;=",IF(YEAR(NOW())-YEAR(E14)&gt;VLOOKUP(H15,Geral!$B$35:$C$56,2,FALSE),"ý","þ"),IF(VLOOKUP(H15,Geral!$B$35:$D$56,3,FALSE)="&gt;=",IF(YEAR(NOW())-YEAR(E14)&lt;VLOOKUP(H15,Geral!$B$35:$C$56,2,FALSE),"ý","þ"))))</f>
        <v/>
      </c>
      <c r="J15" s="179"/>
      <c r="K15" s="32">
        <f ca="1">IF(H15="",0,IF(OR(H15 = Geral!$A$43,H15 = Geral!$A$44),Geral!$H$15,IF(YEAR(NOW())-YEAR(E14) &lt; 19,Geral!$I$15,Geral!$H$15)))</f>
        <v>0</v>
      </c>
      <c r="L15" s="80"/>
      <c r="M15" s="7" t="str">
        <f ca="1">IF(L15="","",IF(VLOOKUP($H15,Geral!$B$36:$D$56,3,FALSE)="&lt;=",IF(YEAR(NOW())-YEAR(VLOOKUP(L15,Atletas!$B$2:$D$101,3,FALSE))&gt;VLOOKUP($H15,Geral!$B$36:$C$56,2,FALSE),"ý","þ"),IF(VLOOKUP($H15,Geral!$B$36:$D$56,3,FALSE)="&gt;=",IF(YEAR(NOW())-YEAR(VLOOKUP(L15,Atletas!$B$2:$D$101,3,FALSE))&lt;VLOOKUP($H15,Geral!$B$36:$C$56,2,FALSE),"ý","þ"))))</f>
        <v/>
      </c>
      <c r="N15" s="36" t="str">
        <f>IF($L15="","",IF(IFERROR(VLOOKUP($L15,Atletas!$B$2:$F$101,2,FALSE),"") ="","Cadastro não encontrado. Digite os dados.",VLOOKUP($L15,Atletas!$B$2:$F$101,2,FALSE)))</f>
        <v/>
      </c>
      <c r="O15" s="23" t="str">
        <f t="shared" ref="O15" si="68">G14</f>
        <v/>
      </c>
      <c r="P15" s="38">
        <f t="shared" ref="P15" si="69">D15</f>
        <v>0</v>
      </c>
      <c r="Q15" s="8">
        <f t="shared" si="12"/>
        <v>0</v>
      </c>
      <c r="R15" s="8">
        <f t="shared" ref="R15:R16" si="70">L15</f>
        <v>0</v>
      </c>
      <c r="S15" s="9" t="str">
        <f t="shared" ref="S15" si="71">E14</f>
        <v/>
      </c>
      <c r="T15" s="8" t="str">
        <f t="shared" ref="T15" si="72">F14</f>
        <v/>
      </c>
      <c r="U15" s="10">
        <f t="shared" ref="U15" ca="1" si="73">A14</f>
        <v>0</v>
      </c>
      <c r="V15" s="11" t="str">
        <f t="shared" ref="V15" si="74">C14</f>
        <v/>
      </c>
      <c r="W15" s="46"/>
    </row>
    <row r="16" spans="1:23" ht="20.100000000000001" customHeight="1" thickBot="1" x14ac:dyDescent="0.25">
      <c r="A16" s="195"/>
      <c r="B16" s="198"/>
      <c r="C16" s="183"/>
      <c r="D16" s="41"/>
      <c r="E16" s="189"/>
      <c r="F16" s="186"/>
      <c r="G16" s="192"/>
      <c r="H16" s="68"/>
      <c r="I16" s="12" t="str">
        <f ca="1">IF(H16="","",IF(VLOOKUP(H16,Geral!$B$57:$D$67,3,FALSE)="&lt;=",IF(YEAR(NOW())-YEAR(E14)&gt;VLOOKUP(H16,Geral!$B$57:$C$67,2,FALSE),"ý","þ"),IF(VLOOKUP(H16,Geral!$B$57:$D$67,3,FALSE)="&gt;=",IF(YEAR(NOW())-YEAR(E14)&lt;VLOOKUP(H16,Geral!$B$57:$C$67,2,FALSE),"ý","þ"))))</f>
        <v/>
      </c>
      <c r="J16" s="180"/>
      <c r="K16" s="33">
        <f ca="1">IF(H16="",0,IF(OR(H16 = Geral!$A$43,H16 = Geral!$A$44),Geral!$H$15,IF(YEAR(NOW())-YEAR(E14) &lt; 19,Geral!$I$15,Geral!$H$15)))</f>
        <v>0</v>
      </c>
      <c r="L16" s="80"/>
      <c r="M16" s="7" t="str">
        <f ca="1">IF(L16="","",IF(VLOOKUP($H16,Geral!$B$58:$D$67,3,FALSE)="&lt;=",IF(YEAR(NOW())-YEAR(VLOOKUP(L16,Atletas!$B$2:$D$101,3,FALSE))&gt;VLOOKUP($H16,Geral!$B$58:$C$67,2,FALSE),"ý","þ"),IF(VLOOKUP($H16,Geral!$B$58:$D$67,3,FALSE)="&gt;=",IF(YEAR(NOW())-YEAR(VLOOKUP(L16,Atletas!$B$2:$D$101,3,FALSE))&lt;VLOOKUP($H16,Geral!$B$58:$C$67,2,FALSE),"ý","þ"))))</f>
        <v/>
      </c>
      <c r="N16" s="37" t="str">
        <f>IF($L16="","",IF(IFERROR(VLOOKUP($L16,Atletas!$B$2:$F$101,2,FALSE),"") ="","Cadastro não encontrado. Digite os dados.",VLOOKUP($L16,Atletas!$B$2:$F$101,2,FALSE)))</f>
        <v/>
      </c>
      <c r="O16" s="24" t="str">
        <f t="shared" ref="O16" si="75">G14</f>
        <v/>
      </c>
      <c r="P16" s="39">
        <f t="shared" ref="P16" si="76">D15</f>
        <v>0</v>
      </c>
      <c r="Q16" s="13">
        <f t="shared" si="12"/>
        <v>0</v>
      </c>
      <c r="R16" s="13">
        <f t="shared" si="70"/>
        <v>0</v>
      </c>
      <c r="S16" s="14" t="str">
        <f>E14</f>
        <v/>
      </c>
      <c r="T16" s="13" t="str">
        <f>F14</f>
        <v/>
      </c>
      <c r="U16" s="15">
        <f t="shared" ref="U16" ca="1" si="77">A14</f>
        <v>0</v>
      </c>
      <c r="V16" s="16" t="str">
        <f t="shared" ref="V16" si="78">C14</f>
        <v/>
      </c>
      <c r="W16" s="46"/>
    </row>
    <row r="17" spans="1:23" ht="20.100000000000001" customHeight="1" thickBot="1" x14ac:dyDescent="0.25">
      <c r="A17" s="193">
        <f t="shared" ref="A17" ca="1" si="79">SUM(K17:K19)</f>
        <v>0</v>
      </c>
      <c r="B17" s="196">
        <v>6</v>
      </c>
      <c r="C17" s="181" t="str">
        <f>IF($D18="","",IF(IFERROR(VLOOKUP($D18,Atletas!$B$2:$F$101,5,FALSE),"") ="","CLUBE",VLOOKUP($D18,Atletas!$B$2:$F$101,5,FALSE)))</f>
        <v/>
      </c>
      <c r="D17" s="40"/>
      <c r="E17" s="187" t="str">
        <f>IF($D18="","",IF(IFERROR(VLOOKUP($D18,Atletas!$B$2:$F$101,3,FALSE),"") ="","DD/MM/AAAA",VLOOKUP($D18,Atletas!$B$2:$F$101,3,FALSE)))</f>
        <v/>
      </c>
      <c r="F17" s="184" t="str">
        <f>IF($D18="","",IF(IFERROR(VLOOKUP($D18,Atletas!$B$2:$F$101,4,FALSE),"") ="","Gênero",VLOOKUP($D18,Atletas!$B$2:$F$101,4,FALSE)))</f>
        <v/>
      </c>
      <c r="G17" s="190" t="str">
        <f>IF($D18="","",IF(IFERROR(VLOOKUP($D18,Atletas!$B$2:$F$101,2,FALSE),"") ="","Cadastro não encontrado. Digite os dados.",VLOOKUP($D18,Atletas!$B$2:$F$101,2,FALSE)))</f>
        <v/>
      </c>
      <c r="H17" s="66"/>
      <c r="I17" s="5" t="str">
        <f ca="1">IF(H17="","",IF(VLOOKUP(H17,Geral!$B$13:$D$34,3,FALSE)="&lt;=",IF(YEAR(NOW())-YEAR(E17)&gt;VLOOKUP(H17,Geral!$B$13:$C$34,2,FALSE),"ý","þ"),IF(VLOOKUP(H17,Geral!$B$13:$D$34,3,FALSE)="&gt;=",IF(YEAR(NOW())-YEAR(E17)&lt;VLOOKUP(H17,Geral!$B$13:$C$34,2,FALSE),"ý","þ"))))</f>
        <v/>
      </c>
      <c r="J17" s="178" t="str">
        <f t="shared" ref="J17" si="80">IF(D18&lt;&gt;"","Sim","Não")</f>
        <v>Não</v>
      </c>
      <c r="K17" s="31">
        <f ca="1">SUM(IF(J17="Sim",IF(H17="",0,IF(OR(H17 = Geral!$A$43,H17 = Geral!$A$44),Geral!$H$13,IF(YEAR(NOW())-YEAR(E17) &lt; 19,Geral!$I$17,Geral!$H$17))),0),IF(H17="",0,IF(OR(H17 = Geral!$A$43,H17 = Geral!$A$44),Geral!$H$13,IF(YEAR(NOW())-YEAR(E17) &lt; 18,Geral!$I$13,Geral!$H$13))))</f>
        <v>0</v>
      </c>
      <c r="L17" s="205"/>
      <c r="M17" s="206"/>
      <c r="N17" s="207"/>
      <c r="O17" s="20" t="str">
        <f t="shared" ref="O17" si="81">G17</f>
        <v/>
      </c>
      <c r="P17" s="69">
        <f t="shared" ref="P17" si="82">D18</f>
        <v>0</v>
      </c>
      <c r="Q17" s="70">
        <f t="shared" si="12"/>
        <v>0</v>
      </c>
      <c r="R17" s="70"/>
      <c r="S17" s="71" t="str">
        <f t="shared" ref="S17" si="83">E17</f>
        <v/>
      </c>
      <c r="T17" s="70" t="str">
        <f t="shared" ref="T17" si="84">F17</f>
        <v/>
      </c>
      <c r="U17" s="21">
        <f t="shared" ref="U17" ca="1" si="85">A17</f>
        <v>0</v>
      </c>
      <c r="V17" s="22" t="str">
        <f t="shared" ref="V17" si="86">C17</f>
        <v/>
      </c>
      <c r="W17" s="46"/>
    </row>
    <row r="18" spans="1:23" ht="20.100000000000001" customHeight="1" thickBot="1" x14ac:dyDescent="0.25">
      <c r="A18" s="194"/>
      <c r="B18" s="197"/>
      <c r="C18" s="182"/>
      <c r="D18" s="80"/>
      <c r="E18" s="188"/>
      <c r="F18" s="185"/>
      <c r="G18" s="191"/>
      <c r="H18" s="67"/>
      <c r="I18" s="7" t="str">
        <f ca="1">IF(H18="","",IF(VLOOKUP(H18,Geral!$B$35:$D$56,3,FALSE)="&lt;=",IF(YEAR(NOW())-YEAR(E17)&gt;VLOOKUP(H18,Geral!$B$35:$C$56,2,FALSE),"ý","þ"),IF(VLOOKUP(H18,Geral!$B$35:$D$56,3,FALSE)="&gt;=",IF(YEAR(NOW())-YEAR(E17)&lt;VLOOKUP(H18,Geral!$B$35:$C$56,2,FALSE),"ý","þ"))))</f>
        <v/>
      </c>
      <c r="J18" s="179"/>
      <c r="K18" s="32">
        <f ca="1">IF(H18="",0,IF(OR(H18 = Geral!$A$43,H18 = Geral!$A$44),Geral!$H$15,IF(YEAR(NOW())-YEAR(E17) &lt; 19,Geral!$I$15,Geral!$H$15)))</f>
        <v>0</v>
      </c>
      <c r="L18" s="80"/>
      <c r="M18" s="7" t="str">
        <f ca="1">IF(L18="","",IF(VLOOKUP($H18,Geral!$B$36:$D$56,3,FALSE)="&lt;=",IF(YEAR(NOW())-YEAR(VLOOKUP(L18,Atletas!$B$2:$D$101,3,FALSE))&gt;VLOOKUP($H18,Geral!$B$36:$C$56,2,FALSE),"ý","þ"),IF(VLOOKUP($H18,Geral!$B$36:$D$56,3,FALSE)="&gt;=",IF(YEAR(NOW())-YEAR(VLOOKUP(L18,Atletas!$B$2:$D$101,3,FALSE))&lt;VLOOKUP($H18,Geral!$B$36:$C$56,2,FALSE),"ý","þ"))))</f>
        <v/>
      </c>
      <c r="N18" s="36" t="str">
        <f>IF($L18="","",IF(IFERROR(VLOOKUP($L18,Atletas!$B$2:$F$101,2,FALSE),"") ="","Cadastro não encontrado. Digite os dados.",VLOOKUP($L18,Atletas!$B$2:$F$101,2,FALSE)))</f>
        <v/>
      </c>
      <c r="O18" s="23" t="str">
        <f t="shared" ref="O18" si="87">G17</f>
        <v/>
      </c>
      <c r="P18" s="38">
        <f t="shared" ref="P18" si="88">D18</f>
        <v>0</v>
      </c>
      <c r="Q18" s="8">
        <f t="shared" si="12"/>
        <v>0</v>
      </c>
      <c r="R18" s="8">
        <f t="shared" ref="R18:R19" si="89">L18</f>
        <v>0</v>
      </c>
      <c r="S18" s="9" t="str">
        <f t="shared" ref="S18" si="90">E17</f>
        <v/>
      </c>
      <c r="T18" s="8" t="str">
        <f t="shared" ref="T18" si="91">F17</f>
        <v/>
      </c>
      <c r="U18" s="10">
        <f t="shared" ref="U18" ca="1" si="92">A17</f>
        <v>0</v>
      </c>
      <c r="V18" s="11" t="str">
        <f t="shared" ref="V18" si="93">C17</f>
        <v/>
      </c>
      <c r="W18" s="46"/>
    </row>
    <row r="19" spans="1:23" ht="20.100000000000001" customHeight="1" thickBot="1" x14ac:dyDescent="0.25">
      <c r="A19" s="195"/>
      <c r="B19" s="198"/>
      <c r="C19" s="183"/>
      <c r="D19" s="41"/>
      <c r="E19" s="189"/>
      <c r="F19" s="186"/>
      <c r="G19" s="192"/>
      <c r="H19" s="68"/>
      <c r="I19" s="12" t="str">
        <f ca="1">IF(H19="","",IF(VLOOKUP(H19,Geral!$B$57:$D$67,3,FALSE)="&lt;=",IF(YEAR(NOW())-YEAR(E17)&gt;VLOOKUP(H19,Geral!$B$57:$C$67,2,FALSE),"ý","þ"),IF(VLOOKUP(H19,Geral!$B$57:$D$67,3,FALSE)="&gt;=",IF(YEAR(NOW())-YEAR(E17)&lt;VLOOKUP(H19,Geral!$B$57:$C$67,2,FALSE),"ý","þ"))))</f>
        <v/>
      </c>
      <c r="J19" s="180"/>
      <c r="K19" s="33">
        <f ca="1">IF(H19="",0,IF(OR(H19 = Geral!$A$43,H19 = Geral!$A$44),Geral!$H$15,IF(YEAR(NOW())-YEAR(E17) &lt; 19,Geral!$I$15,Geral!$H$15)))</f>
        <v>0</v>
      </c>
      <c r="L19" s="42"/>
      <c r="M19" s="7" t="str">
        <f ca="1">IF(L19="","",IF(VLOOKUP($H19,Geral!$B$58:$D$67,3,FALSE)="&lt;=",IF(YEAR(NOW())-YEAR(VLOOKUP(L19,Atletas!$B$2:$D$101,3,FALSE))&gt;VLOOKUP($H19,Geral!$B$58:$C$67,2,FALSE),"ý","þ"),IF(VLOOKUP($H19,Geral!$B$58:$D$67,3,FALSE)="&gt;=",IF(YEAR(NOW())-YEAR(VLOOKUP(L19,Atletas!$B$2:$D$101,3,FALSE))&lt;VLOOKUP($H19,Geral!$B$58:$C$67,2,FALSE),"ý","þ"))))</f>
        <v/>
      </c>
      <c r="N19" s="37" t="str">
        <f>IF($L19="","",IF(IFERROR(VLOOKUP($L19,Atletas!$B$2:$F$101,2,FALSE),"") ="","Cadastro não encontrado. Digite os dados.",VLOOKUP($L19,Atletas!$B$2:$F$101,2,FALSE)))</f>
        <v/>
      </c>
      <c r="O19" s="24" t="str">
        <f t="shared" ref="O19" si="94">G17</f>
        <v/>
      </c>
      <c r="P19" s="39">
        <f t="shared" ref="P19" si="95">D18</f>
        <v>0</v>
      </c>
      <c r="Q19" s="13">
        <f t="shared" si="12"/>
        <v>0</v>
      </c>
      <c r="R19" s="13">
        <f t="shared" si="89"/>
        <v>0</v>
      </c>
      <c r="S19" s="14" t="str">
        <f>E17</f>
        <v/>
      </c>
      <c r="T19" s="13" t="str">
        <f>F17</f>
        <v/>
      </c>
      <c r="U19" s="15">
        <f t="shared" ref="U19" ca="1" si="96">A17</f>
        <v>0</v>
      </c>
      <c r="V19" s="16" t="str">
        <f t="shared" ref="V19" si="97">C17</f>
        <v/>
      </c>
      <c r="W19" s="46"/>
    </row>
    <row r="20" spans="1:23" ht="20.100000000000001" customHeight="1" thickBot="1" x14ac:dyDescent="0.25">
      <c r="A20" s="193">
        <f t="shared" ref="A20" ca="1" si="98">SUM(K20:K22)</f>
        <v>0</v>
      </c>
      <c r="B20" s="196">
        <v>7</v>
      </c>
      <c r="C20" s="181" t="str">
        <f>IF($D21="","",IF(IFERROR(VLOOKUP($D21,Atletas!$B$2:$F$101,5,FALSE),"") ="","CLUBE",VLOOKUP($D21,Atletas!$B$2:$F$101,5,FALSE)))</f>
        <v/>
      </c>
      <c r="D20" s="40"/>
      <c r="E20" s="187" t="str">
        <f>IF($D21="","",IF(IFERROR(VLOOKUP($D21,Atletas!$B$2:$F$101,3,FALSE),"") ="","DD/MM/AAAA",VLOOKUP($D21,Atletas!$B$2:$F$101,3,FALSE)))</f>
        <v/>
      </c>
      <c r="F20" s="184" t="str">
        <f>IF($D21="","",IF(IFERROR(VLOOKUP($D21,Atletas!$B$2:$F$101,4,FALSE),"") ="","Gênero",VLOOKUP($D21,Atletas!$B$2:$F$101,4,FALSE)))</f>
        <v/>
      </c>
      <c r="G20" s="190" t="str">
        <f>IF($D21="","",IF(IFERROR(VLOOKUP($D21,Atletas!$B$2:$F$101,2,FALSE),"") ="","Cadastro não encontrado. Digite os dados.",VLOOKUP($D21,Atletas!$B$2:$F$101,2,FALSE)))</f>
        <v/>
      </c>
      <c r="H20" s="66"/>
      <c r="I20" s="5" t="str">
        <f ca="1">IF(H20="","",IF(VLOOKUP(H20,Geral!$B$13:$D$34,3,FALSE)="&lt;=",IF(YEAR(NOW())-YEAR(E20)&gt;VLOOKUP(H20,Geral!$B$13:$C$34,2,FALSE),"ý","þ"),IF(VLOOKUP(H20,Geral!$B$13:$D$34,3,FALSE)="&gt;=",IF(YEAR(NOW())-YEAR(E20)&lt;VLOOKUP(H20,Geral!$B$13:$C$34,2,FALSE),"ý","þ"))))</f>
        <v/>
      </c>
      <c r="J20" s="178" t="str">
        <f t="shared" ref="J20" si="99">IF(D21&lt;&gt;"","Sim","Não")</f>
        <v>Não</v>
      </c>
      <c r="K20" s="31">
        <f ca="1">SUM(IF(J20="Sim",IF(H20="",0,IF(OR(H20 = Geral!$A$43,H20 = Geral!$A$44),Geral!$H$13,IF(YEAR(NOW())-YEAR(E20) &lt; 19,Geral!$I$17,Geral!$H$17))),0),IF(H20="",0,IF(OR(H20 = Geral!$A$43,H20 = Geral!$A$44),Geral!$H$13,IF(YEAR(NOW())-YEAR(E20) &lt; 18,Geral!$I$13,Geral!$H$13))))</f>
        <v>0</v>
      </c>
      <c r="L20" s="205"/>
      <c r="M20" s="206"/>
      <c r="N20" s="207"/>
      <c r="O20" s="20" t="str">
        <f t="shared" ref="O20" si="100">G20</f>
        <v/>
      </c>
      <c r="P20" s="69">
        <f t="shared" ref="P20" si="101">D21</f>
        <v>0</v>
      </c>
      <c r="Q20" s="70">
        <f t="shared" si="12"/>
        <v>0</v>
      </c>
      <c r="R20" s="70"/>
      <c r="S20" s="71" t="str">
        <f t="shared" ref="S20" si="102">E20</f>
        <v/>
      </c>
      <c r="T20" s="70" t="str">
        <f t="shared" ref="T20" si="103">F20</f>
        <v/>
      </c>
      <c r="U20" s="21">
        <f t="shared" ref="U20" ca="1" si="104">A20</f>
        <v>0</v>
      </c>
      <c r="V20" s="22" t="str">
        <f t="shared" ref="V20" si="105">C20</f>
        <v/>
      </c>
      <c r="W20" s="46"/>
    </row>
    <row r="21" spans="1:23" ht="20.100000000000001" customHeight="1" thickBot="1" x14ac:dyDescent="0.25">
      <c r="A21" s="194"/>
      <c r="B21" s="197"/>
      <c r="C21" s="182"/>
      <c r="D21" s="80"/>
      <c r="E21" s="188"/>
      <c r="F21" s="185"/>
      <c r="G21" s="191"/>
      <c r="H21" s="67"/>
      <c r="I21" s="7" t="str">
        <f ca="1">IF(H21="","",IF(VLOOKUP(H21,Geral!$B$35:$D$56,3,FALSE)="&lt;=",IF(YEAR(NOW())-YEAR(E20)&gt;VLOOKUP(H21,Geral!$B$35:$C$56,2,FALSE),"ý","þ"),IF(VLOOKUP(H21,Geral!$B$35:$D$56,3,FALSE)="&gt;=",IF(YEAR(NOW())-YEAR(E20)&lt;VLOOKUP(H21,Geral!$B$35:$C$56,2,FALSE),"ý","þ"))))</f>
        <v/>
      </c>
      <c r="J21" s="179"/>
      <c r="K21" s="32">
        <f ca="1">IF(H21="",0,IF(OR(H21 = Geral!$A$43,H21 = Geral!$A$44),Geral!$H$15,IF(YEAR(NOW())-YEAR(E20) &lt; 19,Geral!$I$15,Geral!$H$15)))</f>
        <v>0</v>
      </c>
      <c r="L21" s="80"/>
      <c r="M21" s="7" t="str">
        <f ca="1">IF(L21="","",IF(VLOOKUP($H21,Geral!$B$36:$D$56,3,FALSE)="&lt;=",IF(YEAR(NOW())-YEAR(VLOOKUP(L21,Atletas!$B$2:$D$101,3,FALSE))&gt;VLOOKUP($H21,Geral!$B$36:$C$56,2,FALSE),"ý","þ"),IF(VLOOKUP($H21,Geral!$B$36:$D$56,3,FALSE)="&gt;=",IF(YEAR(NOW())-YEAR(VLOOKUP(L21,Atletas!$B$2:$D$101,3,FALSE))&lt;VLOOKUP($H21,Geral!$B$36:$C$56,2,FALSE),"ý","þ"))))</f>
        <v/>
      </c>
      <c r="N21" s="36" t="str">
        <f>IF($L21="","",IF(IFERROR(VLOOKUP($L21,Atletas!$B$2:$F$101,2,FALSE),"") ="","Cadastro não encontrado. Digite os dados.",VLOOKUP($L21,Atletas!$B$2:$F$101,2,FALSE)))</f>
        <v/>
      </c>
      <c r="O21" s="23" t="str">
        <f t="shared" ref="O21" si="106">G20</f>
        <v/>
      </c>
      <c r="P21" s="38">
        <f t="shared" ref="P21" si="107">D21</f>
        <v>0</v>
      </c>
      <c r="Q21" s="8">
        <f t="shared" si="12"/>
        <v>0</v>
      </c>
      <c r="R21" s="8">
        <f t="shared" ref="R21:R22" si="108">L21</f>
        <v>0</v>
      </c>
      <c r="S21" s="9" t="str">
        <f t="shared" ref="S21" si="109">E20</f>
        <v/>
      </c>
      <c r="T21" s="8" t="str">
        <f t="shared" ref="T21" si="110">F20</f>
        <v/>
      </c>
      <c r="U21" s="10">
        <f t="shared" ref="U21" ca="1" si="111">A20</f>
        <v>0</v>
      </c>
      <c r="V21" s="11" t="str">
        <f t="shared" ref="V21" si="112">C20</f>
        <v/>
      </c>
      <c r="W21" s="46"/>
    </row>
    <row r="22" spans="1:23" ht="20.100000000000001" customHeight="1" thickBot="1" x14ac:dyDescent="0.25">
      <c r="A22" s="195"/>
      <c r="B22" s="198"/>
      <c r="C22" s="183"/>
      <c r="D22" s="41"/>
      <c r="E22" s="189"/>
      <c r="F22" s="186"/>
      <c r="G22" s="192"/>
      <c r="H22" s="68"/>
      <c r="I22" s="12" t="str">
        <f ca="1">IF(H22="","",IF(VLOOKUP(H22,Geral!$B$57:$D$67,3,FALSE)="&lt;=",IF(YEAR(NOW())-YEAR(E20)&gt;VLOOKUP(H22,Geral!$B$57:$C$67,2,FALSE),"ý","þ"),IF(VLOOKUP(H22,Geral!$B$57:$D$67,3,FALSE)="&gt;=",IF(YEAR(NOW())-YEAR(E20)&lt;VLOOKUP(H22,Geral!$B$57:$C$67,2,FALSE),"ý","þ"))))</f>
        <v/>
      </c>
      <c r="J22" s="180"/>
      <c r="K22" s="33">
        <f ca="1">IF(H22="",0,IF(OR(H22 = Geral!$A$43,H22 = Geral!$A$44),Geral!$H$15,IF(YEAR(NOW())-YEAR(E20) &lt; 19,Geral!$I$15,Geral!$H$15)))</f>
        <v>0</v>
      </c>
      <c r="L22" s="43"/>
      <c r="M22" s="7" t="str">
        <f ca="1">IF(L22="","",IF(VLOOKUP($H22,Geral!$B$58:$D$67,3,FALSE)="&lt;=",IF(YEAR(NOW())-YEAR(VLOOKUP(L22,Atletas!$B$2:$D$101,3,FALSE))&gt;VLOOKUP($H22,Geral!$B$58:$C$67,2,FALSE),"ý","þ"),IF(VLOOKUP($H22,Geral!$B$58:$D$67,3,FALSE)="&gt;=",IF(YEAR(NOW())-YEAR(VLOOKUP(L22,Atletas!$B$2:$D$101,3,FALSE))&lt;VLOOKUP($H22,Geral!$B$58:$C$67,2,FALSE),"ý","þ"))))</f>
        <v/>
      </c>
      <c r="N22" s="37" t="str">
        <f>IF($L22="","",IF(IFERROR(VLOOKUP($L22,Atletas!$B$2:$F$101,2,FALSE),"") ="","Cadastro não encontrado. Digite os dados.",VLOOKUP($L22,Atletas!$B$2:$F$101,2,FALSE)))</f>
        <v/>
      </c>
      <c r="O22" s="24" t="str">
        <f t="shared" ref="O22" si="113">G20</f>
        <v/>
      </c>
      <c r="P22" s="39">
        <f t="shared" ref="P22" si="114">D21</f>
        <v>0</v>
      </c>
      <c r="Q22" s="13">
        <f t="shared" si="12"/>
        <v>0</v>
      </c>
      <c r="R22" s="13">
        <f t="shared" si="108"/>
        <v>0</v>
      </c>
      <c r="S22" s="14" t="str">
        <f>E20</f>
        <v/>
      </c>
      <c r="T22" s="13" t="str">
        <f>F20</f>
        <v/>
      </c>
      <c r="U22" s="15">
        <f t="shared" ref="U22" ca="1" si="115">A20</f>
        <v>0</v>
      </c>
      <c r="V22" s="16" t="str">
        <f t="shared" ref="V22" si="116">C20</f>
        <v/>
      </c>
      <c r="W22" s="46"/>
    </row>
    <row r="23" spans="1:23" ht="20.100000000000001" customHeight="1" thickBot="1" x14ac:dyDescent="0.25">
      <c r="A23" s="193">
        <f t="shared" ref="A23" ca="1" si="117">SUM(K23:K25)</f>
        <v>0</v>
      </c>
      <c r="B23" s="196">
        <v>8</v>
      </c>
      <c r="C23" s="181" t="str">
        <f>IF($D24="","",IF(IFERROR(VLOOKUP($D24,Atletas!$B$2:$F$101,5,FALSE),"") ="","CLUBE",VLOOKUP($D24,Atletas!$B$2:$F$101,5,FALSE)))</f>
        <v/>
      </c>
      <c r="D23" s="40"/>
      <c r="E23" s="187" t="str">
        <f>IF($D24="","",IF(IFERROR(VLOOKUP($D24,Atletas!$B$2:$F$101,3,FALSE),"") ="","DD/MM/AAAA",VLOOKUP($D24,Atletas!$B$2:$F$101,3,FALSE)))</f>
        <v/>
      </c>
      <c r="F23" s="184" t="str">
        <f>IF($D24="","",IF(IFERROR(VLOOKUP($D24,Atletas!$B$2:$F$101,4,FALSE),"") ="","Gênero",VLOOKUP($D24,Atletas!$B$2:$F$101,4,FALSE)))</f>
        <v/>
      </c>
      <c r="G23" s="190" t="str">
        <f>IF($D24="","",IF(IFERROR(VLOOKUP($D24,Atletas!$B$2:$F$101,2,FALSE),"") ="","Cadastro não encontrado. Digite os dados.",VLOOKUP($D24,Atletas!$B$2:$F$101,2,FALSE)))</f>
        <v/>
      </c>
      <c r="H23" s="66"/>
      <c r="I23" s="5" t="str">
        <f ca="1">IF(H23="","",IF(VLOOKUP(H23,Geral!$B$13:$D$34,3,FALSE)="&lt;=",IF(YEAR(NOW())-YEAR(E23)&gt;VLOOKUP(H23,Geral!$B$13:$C$34,2,FALSE),"ý","þ"),IF(VLOOKUP(H23,Geral!$B$13:$D$34,3,FALSE)="&gt;=",IF(YEAR(NOW())-YEAR(E23)&lt;VLOOKUP(H23,Geral!$B$13:$C$34,2,FALSE),"ý","þ"))))</f>
        <v/>
      </c>
      <c r="J23" s="178" t="str">
        <f t="shared" ref="J23" si="118">IF(D24&lt;&gt;"","Sim","Não")</f>
        <v>Não</v>
      </c>
      <c r="K23" s="31">
        <f ca="1">SUM(IF(J23="Sim",IF(H23="",0,IF(OR(H23 = Geral!$A$43,H23 = Geral!$A$44),Geral!$H$13,IF(YEAR(NOW())-YEAR(E23) &lt; 19,Geral!$I$17,Geral!$H$17))),0),IF(H23="",0,IF(OR(H23 = Geral!$A$43,H23 = Geral!$A$44),Geral!$H$13,IF(YEAR(NOW())-YEAR(E23) &lt; 18,Geral!$I$13,Geral!$H$13))))</f>
        <v>0</v>
      </c>
      <c r="L23" s="175"/>
      <c r="M23" s="176"/>
      <c r="N23" s="177"/>
      <c r="O23" s="20" t="str">
        <f t="shared" ref="O23" si="119">G23</f>
        <v/>
      </c>
      <c r="P23" s="69">
        <f t="shared" ref="P23" si="120">D24</f>
        <v>0</v>
      </c>
      <c r="Q23" s="70">
        <f t="shared" si="12"/>
        <v>0</v>
      </c>
      <c r="R23" s="70"/>
      <c r="S23" s="71" t="str">
        <f t="shared" ref="S23" si="121">E23</f>
        <v/>
      </c>
      <c r="T23" s="70" t="str">
        <f t="shared" ref="T23" si="122">F23</f>
        <v/>
      </c>
      <c r="U23" s="21">
        <f t="shared" ref="U23" ca="1" si="123">A23</f>
        <v>0</v>
      </c>
      <c r="V23" s="22" t="str">
        <f t="shared" ref="V23" si="124">C23</f>
        <v/>
      </c>
      <c r="W23" s="46"/>
    </row>
    <row r="24" spans="1:23" ht="20.100000000000001" customHeight="1" thickBot="1" x14ac:dyDescent="0.25">
      <c r="A24" s="194"/>
      <c r="B24" s="197"/>
      <c r="C24" s="182"/>
      <c r="D24" s="80"/>
      <c r="E24" s="188"/>
      <c r="F24" s="185"/>
      <c r="G24" s="191"/>
      <c r="H24" s="67"/>
      <c r="I24" s="7" t="str">
        <f ca="1">IF(H24="","",IF(VLOOKUP(H24,Geral!$B$35:$D$56,3,FALSE)="&lt;=",IF(YEAR(NOW())-YEAR(E23)&gt;VLOOKUP(H24,Geral!$B$35:$C$56,2,FALSE),"ý","þ"),IF(VLOOKUP(H24,Geral!$B$35:$D$56,3,FALSE)="&gt;=",IF(YEAR(NOW())-YEAR(E23)&lt;VLOOKUP(H24,Geral!$B$35:$C$56,2,FALSE),"ý","þ"))))</f>
        <v/>
      </c>
      <c r="J24" s="179"/>
      <c r="K24" s="32">
        <f ca="1">IF(H24="",0,IF(OR(H24 = Geral!$A$43,H24 = Geral!$A$44),Geral!$H$15,IF(YEAR(NOW())-YEAR(E23) &lt; 19,Geral!$I$15,Geral!$H$15)))</f>
        <v>0</v>
      </c>
      <c r="L24" s="80"/>
      <c r="M24" s="7" t="str">
        <f ca="1">IF(L24="","",IF(VLOOKUP($H24,Geral!$B$36:$D$56,3,FALSE)="&lt;=",IF(YEAR(NOW())-YEAR(VLOOKUP(L24,Atletas!$B$2:$D$101,3,FALSE))&gt;VLOOKUP($H24,Geral!$B$36:$C$56,2,FALSE),"ý","þ"),IF(VLOOKUP($H24,Geral!$B$36:$D$56,3,FALSE)="&gt;=",IF(YEAR(NOW())-YEAR(VLOOKUP(L24,Atletas!$B$2:$D$101,3,FALSE))&lt;VLOOKUP($H24,Geral!$B$36:$C$56,2,FALSE),"ý","þ"))))</f>
        <v/>
      </c>
      <c r="N24" s="36" t="str">
        <f>IF($L24="","",IF(IFERROR(VLOOKUP($L24,Atletas!$B$2:$F$101,2,FALSE),"") ="","Cadastro não encontrado. Digite os dados.",VLOOKUP($L24,Atletas!$B$2:$F$101,2,FALSE)))</f>
        <v/>
      </c>
      <c r="O24" s="23" t="str">
        <f t="shared" ref="O24" si="125">G23</f>
        <v/>
      </c>
      <c r="P24" s="38">
        <f t="shared" ref="P24" si="126">D24</f>
        <v>0</v>
      </c>
      <c r="Q24" s="8">
        <f t="shared" si="12"/>
        <v>0</v>
      </c>
      <c r="R24" s="8">
        <f t="shared" ref="R24:R25" si="127">L24</f>
        <v>0</v>
      </c>
      <c r="S24" s="9" t="str">
        <f t="shared" ref="S24" si="128">E23</f>
        <v/>
      </c>
      <c r="T24" s="8" t="str">
        <f t="shared" ref="T24" si="129">F23</f>
        <v/>
      </c>
      <c r="U24" s="10">
        <f t="shared" ref="U24" ca="1" si="130">A23</f>
        <v>0</v>
      </c>
      <c r="V24" s="11" t="str">
        <f t="shared" ref="V24" si="131">C23</f>
        <v/>
      </c>
      <c r="W24" s="46"/>
    </row>
    <row r="25" spans="1:23" ht="20.100000000000001" customHeight="1" thickBot="1" x14ac:dyDescent="0.25">
      <c r="A25" s="195"/>
      <c r="B25" s="198"/>
      <c r="C25" s="183"/>
      <c r="D25" s="41"/>
      <c r="E25" s="189"/>
      <c r="F25" s="186"/>
      <c r="G25" s="192"/>
      <c r="H25" s="68"/>
      <c r="I25" s="12" t="str">
        <f ca="1">IF(H25="","",IF(VLOOKUP(H25,Geral!$B$57:$D$67,3,FALSE)="&lt;=",IF(YEAR(NOW())-YEAR(E23)&gt;VLOOKUP(H25,Geral!$B$57:$C$67,2,FALSE),"ý","þ"),IF(VLOOKUP(H25,Geral!$B$57:$D$67,3,FALSE)="&gt;=",IF(YEAR(NOW())-YEAR(E23)&lt;VLOOKUP(H25,Geral!$B$57:$C$67,2,FALSE),"ý","þ"))))</f>
        <v/>
      </c>
      <c r="J25" s="180"/>
      <c r="K25" s="33">
        <f ca="1">IF(H25="",0,IF(OR(H25 = Geral!$A$43,H25 = Geral!$A$44),Geral!$H$15,IF(YEAR(NOW())-YEAR(E23) &lt; 19,Geral!$I$15,Geral!$H$15)))</f>
        <v>0</v>
      </c>
      <c r="L25" s="80"/>
      <c r="M25" s="7" t="str">
        <f ca="1">IF(L25="","",IF(VLOOKUP($H25,Geral!$B$58:$D$67,3,FALSE)="&lt;=",IF(YEAR(NOW())-YEAR(VLOOKUP(L25,Atletas!$B$2:$D$101,3,FALSE))&gt;VLOOKUP($H25,Geral!$B$58:$C$67,2,FALSE),"ý","þ"),IF(VLOOKUP($H25,Geral!$B$58:$D$67,3,FALSE)="&gt;=",IF(YEAR(NOW())-YEAR(VLOOKUP(L25,Atletas!$B$2:$D$101,3,FALSE))&lt;VLOOKUP($H25,Geral!$B$58:$C$67,2,FALSE),"ý","þ"))))</f>
        <v/>
      </c>
      <c r="N25" s="37" t="str">
        <f>IF($L25="","",IF(IFERROR(VLOOKUP($L25,Atletas!$B$2:$F$101,2,FALSE),"") ="","Cadastro não encontrado. Digite os dados.",VLOOKUP($L25,Atletas!$B$2:$F$101,2,FALSE)))</f>
        <v/>
      </c>
      <c r="O25" s="24" t="str">
        <f t="shared" ref="O25" si="132">G23</f>
        <v/>
      </c>
      <c r="P25" s="39">
        <f t="shared" ref="P25" si="133">D24</f>
        <v>0</v>
      </c>
      <c r="Q25" s="13">
        <f t="shared" si="12"/>
        <v>0</v>
      </c>
      <c r="R25" s="13">
        <f t="shared" si="127"/>
        <v>0</v>
      </c>
      <c r="S25" s="14" t="str">
        <f>E23</f>
        <v/>
      </c>
      <c r="T25" s="13" t="str">
        <f>F23</f>
        <v/>
      </c>
      <c r="U25" s="15">
        <f t="shared" ref="U25" ca="1" si="134">A23</f>
        <v>0</v>
      </c>
      <c r="V25" s="16" t="str">
        <f t="shared" ref="V25" si="135">C23</f>
        <v/>
      </c>
      <c r="W25" s="46"/>
    </row>
    <row r="26" spans="1:23" ht="20.100000000000001" customHeight="1" thickBot="1" x14ac:dyDescent="0.25">
      <c r="A26" s="193">
        <f t="shared" ref="A26" ca="1" si="136">SUM(K26:K28)</f>
        <v>0</v>
      </c>
      <c r="B26" s="196">
        <v>9</v>
      </c>
      <c r="C26" s="181" t="str">
        <f>IF($D27="","",IF(IFERROR(VLOOKUP($D27,Atletas!$B$2:$F$101,5,FALSE),"") ="","CLUBE",VLOOKUP($D27,Atletas!$B$2:$F$101,5,FALSE)))</f>
        <v/>
      </c>
      <c r="D26" s="40"/>
      <c r="E26" s="187" t="str">
        <f>IF($D27="","",IF(IFERROR(VLOOKUP($D27,Atletas!$B$2:$F$101,3,FALSE),"") ="","DD/MM/AAAA",VLOOKUP($D27,Atletas!$B$2:$F$101,3,FALSE)))</f>
        <v/>
      </c>
      <c r="F26" s="184" t="str">
        <f>IF($D27="","",IF(IFERROR(VLOOKUP($D27,Atletas!$B$2:$F$101,4,FALSE),"") ="","Gênero",VLOOKUP($D27,Atletas!$B$2:$F$101,4,FALSE)))</f>
        <v/>
      </c>
      <c r="G26" s="190" t="str">
        <f>IF($D27="","",IF(IFERROR(VLOOKUP($D27,Atletas!$B$2:$F$101,2,FALSE),"") ="","Cadastro não encontrado. Digite os dados.",VLOOKUP($D27,Atletas!$B$2:$F$101,2,FALSE)))</f>
        <v/>
      </c>
      <c r="H26" s="66"/>
      <c r="I26" s="5" t="str">
        <f ca="1">IF(H26="","",IF(VLOOKUP(H26,Geral!$B$13:$D$34,3,FALSE)="&lt;=",IF(YEAR(NOW())-YEAR(E26)&gt;VLOOKUP(H26,Geral!$B$13:$C$34,2,FALSE),"ý","þ"),IF(VLOOKUP(H26,Geral!$B$13:$D$34,3,FALSE)="&gt;=",IF(YEAR(NOW())-YEAR(E26)&lt;VLOOKUP(H26,Geral!$B$13:$C$34,2,FALSE),"ý","þ"))))</f>
        <v/>
      </c>
      <c r="J26" s="178" t="str">
        <f t="shared" ref="J26" si="137">IF(D27&lt;&gt;"","Sim","Não")</f>
        <v>Não</v>
      </c>
      <c r="K26" s="31">
        <f ca="1">SUM(IF(J26="Sim",IF(H26="",0,IF(OR(H26 = Geral!$A$43,H26 = Geral!$A$44),Geral!$H$13,IF(YEAR(NOW())-YEAR(E26) &lt; 19,Geral!$I$17,Geral!$H$17))),0),IF(H26="",0,IF(OR(H26 = Geral!$A$43,H26 = Geral!$A$44),Geral!$H$13,IF(YEAR(NOW())-YEAR(E26) &lt; 18,Geral!$I$13,Geral!$H$13))))</f>
        <v>0</v>
      </c>
      <c r="L26" s="205"/>
      <c r="M26" s="206"/>
      <c r="N26" s="207"/>
      <c r="O26" s="20" t="str">
        <f t="shared" ref="O26" si="138">G26</f>
        <v/>
      </c>
      <c r="P26" s="69">
        <f t="shared" ref="P26" si="139">D27</f>
        <v>0</v>
      </c>
      <c r="Q26" s="70">
        <f t="shared" si="12"/>
        <v>0</v>
      </c>
      <c r="R26" s="70"/>
      <c r="S26" s="71" t="str">
        <f t="shared" ref="S26" si="140">E26</f>
        <v/>
      </c>
      <c r="T26" s="70" t="str">
        <f t="shared" ref="T26" si="141">F26</f>
        <v/>
      </c>
      <c r="U26" s="21">
        <f t="shared" ref="U26" ca="1" si="142">A26</f>
        <v>0</v>
      </c>
      <c r="V26" s="22" t="str">
        <f t="shared" ref="V26" si="143">C26</f>
        <v/>
      </c>
      <c r="W26" s="46"/>
    </row>
    <row r="27" spans="1:23" ht="20.100000000000001" customHeight="1" thickBot="1" x14ac:dyDescent="0.25">
      <c r="A27" s="194"/>
      <c r="B27" s="197"/>
      <c r="C27" s="182"/>
      <c r="D27" s="80"/>
      <c r="E27" s="188"/>
      <c r="F27" s="185"/>
      <c r="G27" s="191"/>
      <c r="H27" s="67"/>
      <c r="I27" s="7" t="str">
        <f ca="1">IF(H27="","",IF(VLOOKUP(H27,Geral!$B$35:$D$56,3,FALSE)="&lt;=",IF(YEAR(NOW())-YEAR(E26)&gt;VLOOKUP(H27,Geral!$B$35:$C$56,2,FALSE),"ý","þ"),IF(VLOOKUP(H27,Geral!$B$35:$D$56,3,FALSE)="&gt;=",IF(YEAR(NOW())-YEAR(E26)&lt;VLOOKUP(H27,Geral!$B$35:$C$56,2,FALSE),"ý","þ"))))</f>
        <v/>
      </c>
      <c r="J27" s="179"/>
      <c r="K27" s="32">
        <f ca="1">IF(H27="",0,IF(OR(H27 = Geral!$A$43,H27 = Geral!$A$44),Geral!$H$15,IF(YEAR(NOW())-YEAR(E26) &lt; 19,Geral!$I$15,Geral!$H$15)))</f>
        <v>0</v>
      </c>
      <c r="L27" s="80"/>
      <c r="M27" s="7" t="str">
        <f ca="1">IF(L27="","",IF(VLOOKUP($H27,Geral!$B$36:$D$56,3,FALSE)="&lt;=",IF(YEAR(NOW())-YEAR(VLOOKUP(L27,Atletas!$B$2:$D$101,3,FALSE))&gt;VLOOKUP($H27,Geral!$B$36:$C$56,2,FALSE),"ý","þ"),IF(VLOOKUP($H27,Geral!$B$36:$D$56,3,FALSE)="&gt;=",IF(YEAR(NOW())-YEAR(VLOOKUP(L27,Atletas!$B$2:$D$101,3,FALSE))&lt;VLOOKUP($H27,Geral!$B$36:$C$56,2,FALSE),"ý","þ"))))</f>
        <v/>
      </c>
      <c r="N27" s="36" t="str">
        <f>IF($L27="","",IF(IFERROR(VLOOKUP($L27,Atletas!$B$2:$F$101,2,FALSE),"") ="","Cadastro não encontrado. Digite os dados.",VLOOKUP($L27,Atletas!$B$2:$F$101,2,FALSE)))</f>
        <v/>
      </c>
      <c r="O27" s="23" t="str">
        <f t="shared" ref="O27" si="144">G26</f>
        <v/>
      </c>
      <c r="P27" s="38">
        <f t="shared" ref="P27" si="145">D27</f>
        <v>0</v>
      </c>
      <c r="Q27" s="8">
        <f t="shared" si="12"/>
        <v>0</v>
      </c>
      <c r="R27" s="8">
        <f t="shared" ref="R27:R28" si="146">L27</f>
        <v>0</v>
      </c>
      <c r="S27" s="9" t="str">
        <f t="shared" ref="S27" si="147">E26</f>
        <v/>
      </c>
      <c r="T27" s="8" t="str">
        <f t="shared" ref="T27" si="148">F26</f>
        <v/>
      </c>
      <c r="U27" s="10">
        <f t="shared" ref="U27" ca="1" si="149">A26</f>
        <v>0</v>
      </c>
      <c r="V27" s="11" t="str">
        <f t="shared" ref="V27" si="150">C26</f>
        <v/>
      </c>
      <c r="W27" s="46"/>
    </row>
    <row r="28" spans="1:23" ht="20.100000000000001" customHeight="1" thickBot="1" x14ac:dyDescent="0.25">
      <c r="A28" s="195"/>
      <c r="B28" s="198"/>
      <c r="C28" s="183"/>
      <c r="D28" s="41"/>
      <c r="E28" s="189"/>
      <c r="F28" s="186"/>
      <c r="G28" s="192"/>
      <c r="H28" s="68"/>
      <c r="I28" s="12" t="str">
        <f ca="1">IF(H28="","",IF(VLOOKUP(H28,Geral!$B$57:$D$67,3,FALSE)="&lt;=",IF(YEAR(NOW())-YEAR(E26)&gt;VLOOKUP(H28,Geral!$B$57:$C$67,2,FALSE),"ý","þ"),IF(VLOOKUP(H28,Geral!$B$57:$D$67,3,FALSE)="&gt;=",IF(YEAR(NOW())-YEAR(E26)&lt;VLOOKUP(H28,Geral!$B$57:$C$67,2,FALSE),"ý","þ"))))</f>
        <v/>
      </c>
      <c r="J28" s="180"/>
      <c r="K28" s="33">
        <f ca="1">IF(H28="",0,IF(OR(H28 = Geral!$A$43,H28 = Geral!$A$44),Geral!$H$15,IF(YEAR(NOW())-YEAR(E26) &lt; 19,Geral!$I$15,Geral!$H$15)))</f>
        <v>0</v>
      </c>
      <c r="L28" s="42"/>
      <c r="M28" s="7" t="str">
        <f ca="1">IF(L28="","",IF(VLOOKUP($H28,Geral!$B$58:$D$67,3,FALSE)="&lt;=",IF(YEAR(NOW())-YEAR(VLOOKUP(L28,Atletas!$B$2:$D$101,3,FALSE))&gt;VLOOKUP($H28,Geral!$B$58:$C$67,2,FALSE),"ý","þ"),IF(VLOOKUP($H28,Geral!$B$58:$D$67,3,FALSE)="&gt;=",IF(YEAR(NOW())-YEAR(VLOOKUP(L28,Atletas!$B$2:$D$101,3,FALSE))&lt;VLOOKUP($H28,Geral!$B$58:$C$67,2,FALSE),"ý","þ"))))</f>
        <v/>
      </c>
      <c r="N28" s="37" t="str">
        <f>IF($L28="","",IF(IFERROR(VLOOKUP($L28,Atletas!$B$2:$F$101,2,FALSE),"") ="","Cadastro não encontrado. Digite os dados.",VLOOKUP($L28,Atletas!$B$2:$F$101,2,FALSE)))</f>
        <v/>
      </c>
      <c r="O28" s="24" t="str">
        <f t="shared" ref="O28" si="151">G26</f>
        <v/>
      </c>
      <c r="P28" s="39">
        <f t="shared" ref="P28" si="152">D27</f>
        <v>0</v>
      </c>
      <c r="Q28" s="13">
        <f t="shared" si="12"/>
        <v>0</v>
      </c>
      <c r="R28" s="13">
        <f t="shared" si="146"/>
        <v>0</v>
      </c>
      <c r="S28" s="14" t="str">
        <f>E26</f>
        <v/>
      </c>
      <c r="T28" s="13" t="str">
        <f>F26</f>
        <v/>
      </c>
      <c r="U28" s="15">
        <f t="shared" ref="U28" ca="1" si="153">A26</f>
        <v>0</v>
      </c>
      <c r="V28" s="16" t="str">
        <f t="shared" ref="V28" si="154">C26</f>
        <v/>
      </c>
      <c r="W28" s="46"/>
    </row>
    <row r="29" spans="1:23" ht="20.100000000000001" customHeight="1" thickBot="1" x14ac:dyDescent="0.25">
      <c r="A29" s="193">
        <f t="shared" ref="A29" ca="1" si="155">SUM(K29:K31)</f>
        <v>0</v>
      </c>
      <c r="B29" s="196">
        <v>10</v>
      </c>
      <c r="C29" s="181" t="str">
        <f>IF($D30="","",IF(IFERROR(VLOOKUP($D30,Atletas!$B$2:$F$101,5,FALSE),"") ="","CLUBE",VLOOKUP($D30,Atletas!$B$2:$F$101,5,FALSE)))</f>
        <v/>
      </c>
      <c r="D29" s="40"/>
      <c r="E29" s="187" t="str">
        <f>IF($D30="","",IF(IFERROR(VLOOKUP($D30,Atletas!$B$2:$F$101,3,FALSE),"") ="","DD/MM/AAAA",VLOOKUP($D30,Atletas!$B$2:$F$101,3,FALSE)))</f>
        <v/>
      </c>
      <c r="F29" s="184" t="str">
        <f>IF($D30="","",IF(IFERROR(VLOOKUP($D30,Atletas!$B$2:$F$101,4,FALSE),"") ="","Gênero",VLOOKUP($D30,Atletas!$B$2:$F$101,4,FALSE)))</f>
        <v/>
      </c>
      <c r="G29" s="190" t="str">
        <f>IF($D30="","",IF(IFERROR(VLOOKUP($D30,Atletas!$B$2:$F$101,2,FALSE),"") ="","Cadastro não encontrado. Digite os dados.",VLOOKUP($D30,Atletas!$B$2:$F$101,2,FALSE)))</f>
        <v/>
      </c>
      <c r="H29" s="66"/>
      <c r="I29" s="5" t="str">
        <f ca="1">IF(H29="","",IF(VLOOKUP(H29,Geral!$B$13:$D$34,3,FALSE)="&lt;=",IF(YEAR(NOW())-YEAR(E29)&gt;VLOOKUP(H29,Geral!$B$13:$C$34,2,FALSE),"ý","þ"),IF(VLOOKUP(H29,Geral!$B$13:$D$34,3,FALSE)="&gt;=",IF(YEAR(NOW())-YEAR(E29)&lt;VLOOKUP(H29,Geral!$B$13:$C$34,2,FALSE),"ý","þ"))))</f>
        <v/>
      </c>
      <c r="J29" s="178" t="str">
        <f t="shared" ref="J29" si="156">IF(D30&lt;&gt;"","Sim","Não")</f>
        <v>Não</v>
      </c>
      <c r="K29" s="31">
        <f ca="1">SUM(IF(J29="Sim",IF(H29="",0,IF(OR(H29 = Geral!$A$43,H29 = Geral!$A$44),Geral!$H$13,IF(YEAR(NOW())-YEAR(E29) &lt; 19,Geral!$I$17,Geral!$H$17))),0),IF(H29="",0,IF(OR(H29 = Geral!$A$43,H29 = Geral!$A$44),Geral!$H$13,IF(YEAR(NOW())-YEAR(E29) &lt; 18,Geral!$I$13,Geral!$H$13))))</f>
        <v>0</v>
      </c>
      <c r="L29" s="175"/>
      <c r="M29" s="176"/>
      <c r="N29" s="177"/>
      <c r="O29" s="20" t="str">
        <f t="shared" ref="O29" si="157">G29</f>
        <v/>
      </c>
      <c r="P29" s="69">
        <f t="shared" ref="P29" si="158">D30</f>
        <v>0</v>
      </c>
      <c r="Q29" s="70">
        <f t="shared" si="12"/>
        <v>0</v>
      </c>
      <c r="R29" s="70"/>
      <c r="S29" s="71" t="str">
        <f t="shared" ref="S29" si="159">E29</f>
        <v/>
      </c>
      <c r="T29" s="70" t="str">
        <f t="shared" ref="T29" si="160">F29</f>
        <v/>
      </c>
      <c r="U29" s="21">
        <f t="shared" ref="U29" ca="1" si="161">A29</f>
        <v>0</v>
      </c>
      <c r="V29" s="22" t="str">
        <f t="shared" ref="V29" si="162">C29</f>
        <v/>
      </c>
      <c r="W29" s="46"/>
    </row>
    <row r="30" spans="1:23" ht="20.100000000000001" customHeight="1" thickBot="1" x14ac:dyDescent="0.25">
      <c r="A30" s="194"/>
      <c r="B30" s="197"/>
      <c r="C30" s="182"/>
      <c r="D30" s="80"/>
      <c r="E30" s="188"/>
      <c r="F30" s="185"/>
      <c r="G30" s="191"/>
      <c r="H30" s="67"/>
      <c r="I30" s="7" t="str">
        <f ca="1">IF(H30="","",IF(VLOOKUP(H30,Geral!$B$35:$D$56,3,FALSE)="&lt;=",IF(YEAR(NOW())-YEAR(E29)&gt;VLOOKUP(H30,Geral!$B$35:$C$56,2,FALSE),"ý","þ"),IF(VLOOKUP(H30,Geral!$B$35:$D$56,3,FALSE)="&gt;=",IF(YEAR(NOW())-YEAR(E29)&lt;VLOOKUP(H30,Geral!$B$35:$C$56,2,FALSE),"ý","þ"))))</f>
        <v/>
      </c>
      <c r="J30" s="179"/>
      <c r="K30" s="32">
        <f ca="1">IF(H30="",0,IF(OR(H30 = Geral!$A$43,H30 = Geral!$A$44),Geral!$H$15,IF(YEAR(NOW())-YEAR(E29) &lt; 19,Geral!$I$15,Geral!$H$15)))</f>
        <v>0</v>
      </c>
      <c r="L30" s="80"/>
      <c r="M30" s="7" t="str">
        <f ca="1">IF(L30="","",IF(VLOOKUP($H30,Geral!$B$36:$D$56,3,FALSE)="&lt;=",IF(YEAR(NOW())-YEAR(VLOOKUP(L30,Atletas!$B$2:$D$101,3,FALSE))&gt;VLOOKUP($H30,Geral!$B$36:$C$56,2,FALSE),"ý","þ"),IF(VLOOKUP($H30,Geral!$B$36:$D$56,3,FALSE)="&gt;=",IF(YEAR(NOW())-YEAR(VLOOKUP(L30,Atletas!$B$2:$D$101,3,FALSE))&lt;VLOOKUP($H30,Geral!$B$36:$C$56,2,FALSE),"ý","þ"))))</f>
        <v/>
      </c>
      <c r="N30" s="36" t="str">
        <f>IF($L30="","",IF(IFERROR(VLOOKUP($L30,Atletas!$B$2:$F$101,2,FALSE),"") ="","Cadastro não encontrado. Digite os dados.",VLOOKUP($L30,Atletas!$B$2:$F$101,2,FALSE)))</f>
        <v/>
      </c>
      <c r="O30" s="23" t="str">
        <f t="shared" ref="O30" si="163">G29</f>
        <v/>
      </c>
      <c r="P30" s="38">
        <f t="shared" ref="P30" si="164">D30</f>
        <v>0</v>
      </c>
      <c r="Q30" s="8">
        <f t="shared" si="12"/>
        <v>0</v>
      </c>
      <c r="R30" s="8">
        <f t="shared" ref="R30:R31" si="165">L30</f>
        <v>0</v>
      </c>
      <c r="S30" s="9" t="str">
        <f t="shared" ref="S30" si="166">E29</f>
        <v/>
      </c>
      <c r="T30" s="8" t="str">
        <f t="shared" ref="T30" si="167">F29</f>
        <v/>
      </c>
      <c r="U30" s="10">
        <f t="shared" ref="U30" ca="1" si="168">A29</f>
        <v>0</v>
      </c>
      <c r="V30" s="11" t="str">
        <f t="shared" ref="V30" si="169">C29</f>
        <v/>
      </c>
      <c r="W30" s="46"/>
    </row>
    <row r="31" spans="1:23" ht="20.100000000000001" customHeight="1" thickBot="1" x14ac:dyDescent="0.25">
      <c r="A31" s="195"/>
      <c r="B31" s="198"/>
      <c r="C31" s="183"/>
      <c r="D31" s="41"/>
      <c r="E31" s="189"/>
      <c r="F31" s="186"/>
      <c r="G31" s="192"/>
      <c r="H31" s="68"/>
      <c r="I31" s="12" t="str">
        <f ca="1">IF(H31="","",IF(VLOOKUP(H31,Geral!$B$57:$D$67,3,FALSE)="&lt;=",IF(YEAR(NOW())-YEAR(E29)&gt;VLOOKUP(H31,Geral!$B$57:$C$67,2,FALSE),"ý","þ"),IF(VLOOKUP(H31,Geral!$B$57:$D$67,3,FALSE)="&gt;=",IF(YEAR(NOW())-YEAR(E29)&lt;VLOOKUP(H31,Geral!$B$57:$C$67,2,FALSE),"ý","þ"))))</f>
        <v/>
      </c>
      <c r="J31" s="180"/>
      <c r="K31" s="33">
        <f ca="1">IF(H31="",0,IF(OR(H31 = Geral!$A$43,H31 = Geral!$A$44),Geral!$H$15,IF(YEAR(NOW())-YEAR(E29) &lt; 19,Geral!$I$15,Geral!$H$15)))</f>
        <v>0</v>
      </c>
      <c r="L31" s="42"/>
      <c r="M31" s="7" t="str">
        <f ca="1">IF(L31="","",IF(VLOOKUP($H31,Geral!$B$58:$D$67,3,FALSE)="&lt;=",IF(YEAR(NOW())-YEAR(VLOOKUP(L31,Atletas!$B$2:$D$101,3,FALSE))&gt;VLOOKUP($H31,Geral!$B$58:$C$67,2,FALSE),"ý","þ"),IF(VLOOKUP($H31,Geral!$B$58:$D$67,3,FALSE)="&gt;=",IF(YEAR(NOW())-YEAR(VLOOKUP(L31,Atletas!$B$2:$D$101,3,FALSE))&lt;VLOOKUP($H31,Geral!$B$58:$C$67,2,FALSE),"ý","þ"))))</f>
        <v/>
      </c>
      <c r="N31" s="37" t="str">
        <f>IF($L31="","",IF(IFERROR(VLOOKUP($L31,Atletas!$B$2:$F$101,2,FALSE),"") ="","Cadastro não encontrado. Digite os dados.",VLOOKUP($L31,Atletas!$B$2:$F$101,2,FALSE)))</f>
        <v/>
      </c>
      <c r="O31" s="24" t="str">
        <f t="shared" ref="O31" si="170">G29</f>
        <v/>
      </c>
      <c r="P31" s="39">
        <f t="shared" ref="P31" si="171">D30</f>
        <v>0</v>
      </c>
      <c r="Q31" s="13">
        <f t="shared" si="12"/>
        <v>0</v>
      </c>
      <c r="R31" s="13">
        <f t="shared" si="165"/>
        <v>0</v>
      </c>
      <c r="S31" s="14" t="str">
        <f>E29</f>
        <v/>
      </c>
      <c r="T31" s="13" t="str">
        <f>F29</f>
        <v/>
      </c>
      <c r="U31" s="15">
        <f t="shared" ref="U31" ca="1" si="172">A29</f>
        <v>0</v>
      </c>
      <c r="V31" s="16" t="str">
        <f t="shared" ref="V31" si="173">C29</f>
        <v/>
      </c>
      <c r="W31" s="46"/>
    </row>
    <row r="32" spans="1:23" ht="20.100000000000001" customHeight="1" thickBot="1" x14ac:dyDescent="0.25">
      <c r="A32" s="193">
        <f t="shared" ref="A32" ca="1" si="174">SUM(K32:K34)</f>
        <v>0</v>
      </c>
      <c r="B32" s="196">
        <v>11</v>
      </c>
      <c r="C32" s="181" t="str">
        <f>IF($D33="","",IF(IFERROR(VLOOKUP($D33,Atletas!$B$2:$F$101,5,FALSE),"") ="","CLUBE",VLOOKUP($D33,Atletas!$B$2:$F$101,5,FALSE)))</f>
        <v/>
      </c>
      <c r="D32" s="40"/>
      <c r="E32" s="187" t="str">
        <f>IF($D33="","",IF(IFERROR(VLOOKUP($D33,Atletas!$B$2:$F$101,3,FALSE),"") ="","DD/MM/AAAA",VLOOKUP($D33,Atletas!$B$2:$F$101,3,FALSE)))</f>
        <v/>
      </c>
      <c r="F32" s="184" t="str">
        <f>IF($D33="","",IF(IFERROR(VLOOKUP($D33,Atletas!$B$2:$F$101,4,FALSE),"") ="","Gênero",VLOOKUP($D33,Atletas!$B$2:$F$101,4,FALSE)))</f>
        <v/>
      </c>
      <c r="G32" s="190" t="str">
        <f>IF($D33="","",IF(IFERROR(VLOOKUP($D33,Atletas!$B$2:$F$101,2,FALSE),"") ="","Cadastro não encontrado. Digite os dados.",VLOOKUP($D33,Atletas!$B$2:$F$101,2,FALSE)))</f>
        <v/>
      </c>
      <c r="H32" s="66"/>
      <c r="I32" s="5" t="str">
        <f ca="1">IF(H32="","",IF(VLOOKUP(H32,Geral!$B$13:$D$34,3,FALSE)="&lt;=",IF(YEAR(NOW())-YEAR(E32)&gt;VLOOKUP(H32,Geral!$B$13:$C$34,2,FALSE),"ý","þ"),IF(VLOOKUP(H32,Geral!$B$13:$D$34,3,FALSE)="&gt;=",IF(YEAR(NOW())-YEAR(E32)&lt;VLOOKUP(H32,Geral!$B$13:$C$34,2,FALSE),"ý","þ"))))</f>
        <v/>
      </c>
      <c r="J32" s="178" t="str">
        <f t="shared" ref="J32" si="175">IF(D33&lt;&gt;"","Sim","Não")</f>
        <v>Não</v>
      </c>
      <c r="K32" s="31">
        <f ca="1">SUM(IF(J32="Sim",IF(H32="",0,IF(OR(H32 = Geral!$A$43,H32 = Geral!$A$44),Geral!$H$13,IF(YEAR(NOW())-YEAR(E32) &lt; 19,Geral!$I$17,Geral!$H$17))),0),IF(H32="",0,IF(OR(H32 = Geral!$A$43,H32 = Geral!$A$44),Geral!$H$13,IF(YEAR(NOW())-YEAR(E32) &lt; 18,Geral!$I$13,Geral!$H$13))))</f>
        <v>0</v>
      </c>
      <c r="L32" s="205"/>
      <c r="M32" s="206"/>
      <c r="N32" s="207"/>
      <c r="O32" s="20" t="str">
        <f t="shared" ref="O32" si="176">G32</f>
        <v/>
      </c>
      <c r="P32" s="69">
        <f t="shared" ref="P32" si="177">D33</f>
        <v>0</v>
      </c>
      <c r="Q32" s="70">
        <f t="shared" si="12"/>
        <v>0</v>
      </c>
      <c r="R32" s="70"/>
      <c r="S32" s="71" t="str">
        <f t="shared" ref="S32" si="178">E32</f>
        <v/>
      </c>
      <c r="T32" s="70" t="str">
        <f t="shared" ref="T32" si="179">F32</f>
        <v/>
      </c>
      <c r="U32" s="21">
        <f t="shared" ref="U32" ca="1" si="180">A32</f>
        <v>0</v>
      </c>
      <c r="V32" s="22" t="str">
        <f t="shared" ref="V32" si="181">C32</f>
        <v/>
      </c>
      <c r="W32" s="46"/>
    </row>
    <row r="33" spans="1:23" ht="20.100000000000001" customHeight="1" thickBot="1" x14ac:dyDescent="0.25">
      <c r="A33" s="194"/>
      <c r="B33" s="197"/>
      <c r="C33" s="182"/>
      <c r="D33" s="80"/>
      <c r="E33" s="188"/>
      <c r="F33" s="185"/>
      <c r="G33" s="191"/>
      <c r="H33" s="67"/>
      <c r="I33" s="7" t="str">
        <f ca="1">IF(H33="","",IF(VLOOKUP(H33,Geral!$B$35:$D$56,3,FALSE)="&lt;=",IF(YEAR(NOW())-YEAR(E32)&gt;VLOOKUP(H33,Geral!$B$35:$C$56,2,FALSE),"ý","þ"),IF(VLOOKUP(H33,Geral!$B$35:$D$56,3,FALSE)="&gt;=",IF(YEAR(NOW())-YEAR(E32)&lt;VLOOKUP(H33,Geral!$B$35:$C$56,2,FALSE),"ý","þ"))))</f>
        <v/>
      </c>
      <c r="J33" s="179"/>
      <c r="K33" s="32">
        <f ca="1">IF(H33="",0,IF(OR(H33 = Geral!$A$43,H33 = Geral!$A$44),Geral!$H$15,IF(YEAR(NOW())-YEAR(E32) &lt; 19,Geral!$I$15,Geral!$H$15)))</f>
        <v>0</v>
      </c>
      <c r="L33" s="80"/>
      <c r="M33" s="7" t="str">
        <f ca="1">IF(L33="","",IF(VLOOKUP($H33,Geral!$B$36:$D$56,3,FALSE)="&lt;=",IF(YEAR(NOW())-YEAR(VLOOKUP(L33,Atletas!$B$2:$D$101,3,FALSE))&gt;VLOOKUP($H33,Geral!$B$36:$C$56,2,FALSE),"ý","þ"),IF(VLOOKUP($H33,Geral!$B$36:$D$56,3,FALSE)="&gt;=",IF(YEAR(NOW())-YEAR(VLOOKUP(L33,Atletas!$B$2:$D$101,3,FALSE))&lt;VLOOKUP($H33,Geral!$B$36:$C$56,2,FALSE),"ý","þ"))))</f>
        <v/>
      </c>
      <c r="N33" s="36" t="str">
        <f>IF($L33="","",IF(IFERROR(VLOOKUP($L33,Atletas!$B$2:$F$101,2,FALSE),"") ="","Cadastro não encontrado. Digite os dados.",VLOOKUP($L33,Atletas!$B$2:$F$101,2,FALSE)))</f>
        <v/>
      </c>
      <c r="O33" s="23" t="str">
        <f t="shared" ref="O33" si="182">G32</f>
        <v/>
      </c>
      <c r="P33" s="38">
        <f t="shared" ref="P33" si="183">D33</f>
        <v>0</v>
      </c>
      <c r="Q33" s="8">
        <f t="shared" si="12"/>
        <v>0</v>
      </c>
      <c r="R33" s="8">
        <f t="shared" ref="R33:R34" si="184">L33</f>
        <v>0</v>
      </c>
      <c r="S33" s="9" t="str">
        <f t="shared" ref="S33" si="185">E32</f>
        <v/>
      </c>
      <c r="T33" s="8" t="str">
        <f t="shared" ref="T33" si="186">F32</f>
        <v/>
      </c>
      <c r="U33" s="10">
        <f t="shared" ref="U33" ca="1" si="187">A32</f>
        <v>0</v>
      </c>
      <c r="V33" s="11" t="str">
        <f t="shared" ref="V33" si="188">C32</f>
        <v/>
      </c>
      <c r="W33" s="46"/>
    </row>
    <row r="34" spans="1:23" ht="20.100000000000001" customHeight="1" thickBot="1" x14ac:dyDescent="0.25">
      <c r="A34" s="195"/>
      <c r="B34" s="198"/>
      <c r="C34" s="183"/>
      <c r="D34" s="41"/>
      <c r="E34" s="189"/>
      <c r="F34" s="186"/>
      <c r="G34" s="192"/>
      <c r="H34" s="68"/>
      <c r="I34" s="12" t="str">
        <f ca="1">IF(H34="","",IF(VLOOKUP(H34,Geral!$B$57:$D$67,3,FALSE)="&lt;=",IF(YEAR(NOW())-YEAR(E32)&gt;VLOOKUP(H34,Geral!$B$57:$C$67,2,FALSE),"ý","þ"),IF(VLOOKUP(H34,Geral!$B$57:$D$67,3,FALSE)="&gt;=",IF(YEAR(NOW())-YEAR(E32)&lt;VLOOKUP(H34,Geral!$B$57:$C$67,2,FALSE),"ý","þ"))))</f>
        <v/>
      </c>
      <c r="J34" s="180"/>
      <c r="K34" s="33">
        <f ca="1">IF(H34="",0,IF(OR(H34 = Geral!$A$43,H34 = Geral!$A$44),Geral!$H$15,IF(YEAR(NOW())-YEAR(E32) &lt; 19,Geral!$I$15,Geral!$H$15)))</f>
        <v>0</v>
      </c>
      <c r="L34" s="42"/>
      <c r="M34" s="7" t="str">
        <f ca="1">IF(L34="","",IF(VLOOKUP($H34,Geral!$B$58:$D$67,3,FALSE)="&lt;=",IF(YEAR(NOW())-YEAR(VLOOKUP(L34,Atletas!$B$2:$D$101,3,FALSE))&gt;VLOOKUP($H34,Geral!$B$58:$C$67,2,FALSE),"ý","þ"),IF(VLOOKUP($H34,Geral!$B$58:$D$67,3,FALSE)="&gt;=",IF(YEAR(NOW())-YEAR(VLOOKUP(L34,Atletas!$B$2:$D$101,3,FALSE))&lt;VLOOKUP($H34,Geral!$B$58:$C$67,2,FALSE),"ý","þ"))))</f>
        <v/>
      </c>
      <c r="N34" s="37" t="str">
        <f>IF($L34="","",IF(IFERROR(VLOOKUP($L34,Atletas!$B$2:$F$101,2,FALSE),"") ="","Cadastro não encontrado. Digite os dados.",VLOOKUP($L34,Atletas!$B$2:$F$101,2,FALSE)))</f>
        <v/>
      </c>
      <c r="O34" s="24" t="str">
        <f t="shared" ref="O34" si="189">G32</f>
        <v/>
      </c>
      <c r="P34" s="39">
        <f t="shared" ref="P34" si="190">D33</f>
        <v>0</v>
      </c>
      <c r="Q34" s="13">
        <f t="shared" si="12"/>
        <v>0</v>
      </c>
      <c r="R34" s="13">
        <f t="shared" si="184"/>
        <v>0</v>
      </c>
      <c r="S34" s="14" t="str">
        <f>E32</f>
        <v/>
      </c>
      <c r="T34" s="13" t="str">
        <f>F32</f>
        <v/>
      </c>
      <c r="U34" s="15">
        <f t="shared" ref="U34" ca="1" si="191">A32</f>
        <v>0</v>
      </c>
      <c r="V34" s="16" t="str">
        <f t="shared" ref="V34" si="192">C32</f>
        <v/>
      </c>
      <c r="W34" s="46"/>
    </row>
    <row r="35" spans="1:23" ht="20.100000000000001" customHeight="1" thickBot="1" x14ac:dyDescent="0.25">
      <c r="A35" s="193">
        <f t="shared" ref="A35" ca="1" si="193">SUM(K35:K37)</f>
        <v>0</v>
      </c>
      <c r="B35" s="196">
        <v>12</v>
      </c>
      <c r="C35" s="181" t="str">
        <f>IF($D36="","",IF(IFERROR(VLOOKUP($D36,Atletas!$B$2:$F$101,5,FALSE),"") ="","CLUBE",VLOOKUP($D36,Atletas!$B$2:$F$101,5,FALSE)))</f>
        <v/>
      </c>
      <c r="D35" s="40"/>
      <c r="E35" s="187" t="str">
        <f>IF($D36="","",IF(IFERROR(VLOOKUP($D36,Atletas!$B$2:$F$101,3,FALSE),"") ="","DD/MM/AAAA",VLOOKUP($D36,Atletas!$B$2:$F$101,3,FALSE)))</f>
        <v/>
      </c>
      <c r="F35" s="184" t="str">
        <f>IF($D36="","",IF(IFERROR(VLOOKUP($D36,Atletas!$B$2:$F$101,4,FALSE),"") ="","Gênero",VLOOKUP($D36,Atletas!$B$2:$F$101,4,FALSE)))</f>
        <v/>
      </c>
      <c r="G35" s="190" t="str">
        <f>IF($D36="","",IF(IFERROR(VLOOKUP($D36,Atletas!$B$2:$F$101,2,FALSE),"") ="","Cadastro não encontrado. Digite os dados.",VLOOKUP($D36,Atletas!$B$2:$F$101,2,FALSE)))</f>
        <v/>
      </c>
      <c r="H35" s="66"/>
      <c r="I35" s="5" t="str">
        <f ca="1">IF(H35="","",IF(VLOOKUP(H35,Geral!$B$13:$D$34,3,FALSE)="&lt;=",IF(YEAR(NOW())-YEAR(E35)&gt;VLOOKUP(H35,Geral!$B$13:$C$34,2,FALSE),"ý","þ"),IF(VLOOKUP(H35,Geral!$B$13:$D$34,3,FALSE)="&gt;=",IF(YEAR(NOW())-YEAR(E35)&lt;VLOOKUP(H35,Geral!$B$13:$C$34,2,FALSE),"ý","þ"))))</f>
        <v/>
      </c>
      <c r="J35" s="178" t="str">
        <f t="shared" ref="J35" si="194">IF(D36&lt;&gt;"","Sim","Não")</f>
        <v>Não</v>
      </c>
      <c r="K35" s="31">
        <f ca="1">SUM(IF(J35="Sim",IF(H35="",0,IF(OR(H35 = Geral!$A$43,H35 = Geral!$A$44),Geral!$H$13,IF(YEAR(NOW())-YEAR(E35) &lt; 19,Geral!$I$17,Geral!$H$17))),0),IF(H35="",0,IF(OR(H35 = Geral!$A$43,H35 = Geral!$A$44),Geral!$H$13,IF(YEAR(NOW())-YEAR(E35) &lt; 18,Geral!$I$13,Geral!$H$13))))</f>
        <v>0</v>
      </c>
      <c r="L35" s="205"/>
      <c r="M35" s="206"/>
      <c r="N35" s="207"/>
      <c r="O35" s="20" t="str">
        <f t="shared" ref="O35" si="195">G35</f>
        <v/>
      </c>
      <c r="P35" s="69">
        <f t="shared" ref="P35" si="196">D36</f>
        <v>0</v>
      </c>
      <c r="Q35" s="70">
        <f t="shared" si="12"/>
        <v>0</v>
      </c>
      <c r="R35" s="70"/>
      <c r="S35" s="71" t="str">
        <f t="shared" ref="S35" si="197">E35</f>
        <v/>
      </c>
      <c r="T35" s="70" t="str">
        <f t="shared" ref="T35" si="198">F35</f>
        <v/>
      </c>
      <c r="U35" s="21">
        <f t="shared" ref="U35" ca="1" si="199">A35</f>
        <v>0</v>
      </c>
      <c r="V35" s="22" t="str">
        <f t="shared" ref="V35" si="200">C35</f>
        <v/>
      </c>
      <c r="W35" s="46"/>
    </row>
    <row r="36" spans="1:23" ht="20.100000000000001" customHeight="1" thickBot="1" x14ac:dyDescent="0.25">
      <c r="A36" s="194"/>
      <c r="B36" s="197"/>
      <c r="C36" s="182"/>
      <c r="D36" s="80"/>
      <c r="E36" s="188"/>
      <c r="F36" s="185"/>
      <c r="G36" s="191"/>
      <c r="H36" s="67"/>
      <c r="I36" s="7" t="str">
        <f ca="1">IF(H36="","",IF(VLOOKUP(H36,Geral!$B$35:$D$56,3,FALSE)="&lt;=",IF(YEAR(NOW())-YEAR(E35)&gt;VLOOKUP(H36,Geral!$B$35:$C$56,2,FALSE),"ý","þ"),IF(VLOOKUP(H36,Geral!$B$35:$D$56,3,FALSE)="&gt;=",IF(YEAR(NOW())-YEAR(E35)&lt;VLOOKUP(H36,Geral!$B$35:$C$56,2,FALSE),"ý","þ"))))</f>
        <v/>
      </c>
      <c r="J36" s="179"/>
      <c r="K36" s="32">
        <f ca="1">IF(H36="",0,IF(OR(H36 = Geral!$A$43,H36 = Geral!$A$44),Geral!$H$15,IF(YEAR(NOW())-YEAR(E35) &lt; 19,Geral!$I$15,Geral!$H$15)))</f>
        <v>0</v>
      </c>
      <c r="L36" s="80"/>
      <c r="M36" s="7" t="str">
        <f ca="1">IF(L36="","",IF(VLOOKUP($H36,Geral!$B$36:$D$56,3,FALSE)="&lt;=",IF(YEAR(NOW())-YEAR(VLOOKUP(L36,Atletas!$B$2:$D$101,3,FALSE))&gt;VLOOKUP($H36,Geral!$B$36:$C$56,2,FALSE),"ý","þ"),IF(VLOOKUP($H36,Geral!$B$36:$D$56,3,FALSE)="&gt;=",IF(YEAR(NOW())-YEAR(VLOOKUP(L36,Atletas!$B$2:$D$101,3,FALSE))&lt;VLOOKUP($H36,Geral!$B$36:$C$56,2,FALSE),"ý","þ"))))</f>
        <v/>
      </c>
      <c r="N36" s="36" t="str">
        <f>IF($L36="","",IF(IFERROR(VLOOKUP($L36,Atletas!$B$2:$F$101,2,FALSE),"") ="","Cadastro não encontrado. Digite os dados.",VLOOKUP($L36,Atletas!$B$2:$F$101,2,FALSE)))</f>
        <v/>
      </c>
      <c r="O36" s="23" t="str">
        <f t="shared" ref="O36" si="201">G35</f>
        <v/>
      </c>
      <c r="P36" s="38">
        <f t="shared" ref="P36" si="202">D36</f>
        <v>0</v>
      </c>
      <c r="Q36" s="8">
        <f t="shared" si="12"/>
        <v>0</v>
      </c>
      <c r="R36" s="8">
        <f t="shared" ref="R36:R37" si="203">L36</f>
        <v>0</v>
      </c>
      <c r="S36" s="9" t="str">
        <f t="shared" ref="S36" si="204">E35</f>
        <v/>
      </c>
      <c r="T36" s="8" t="str">
        <f t="shared" ref="T36" si="205">F35</f>
        <v/>
      </c>
      <c r="U36" s="10">
        <f t="shared" ref="U36" ca="1" si="206">A35</f>
        <v>0</v>
      </c>
      <c r="V36" s="11" t="str">
        <f t="shared" ref="V36" si="207">C35</f>
        <v/>
      </c>
      <c r="W36" s="46"/>
    </row>
    <row r="37" spans="1:23" ht="20.100000000000001" customHeight="1" thickBot="1" x14ac:dyDescent="0.25">
      <c r="A37" s="195"/>
      <c r="B37" s="198"/>
      <c r="C37" s="183"/>
      <c r="D37" s="41"/>
      <c r="E37" s="189"/>
      <c r="F37" s="186"/>
      <c r="G37" s="192"/>
      <c r="H37" s="68"/>
      <c r="I37" s="12" t="str">
        <f ca="1">IF(H37="","",IF(VLOOKUP(H37,Geral!$B$57:$D$67,3,FALSE)="&lt;=",IF(YEAR(NOW())-YEAR(E35)&gt;VLOOKUP(H37,Geral!$B$57:$C$67,2,FALSE),"ý","þ"),IF(VLOOKUP(H37,Geral!$B$57:$D$67,3,FALSE)="&gt;=",IF(YEAR(NOW())-YEAR(E35)&lt;VLOOKUP(H37,Geral!$B$57:$C$67,2,FALSE),"ý","þ"))))</f>
        <v/>
      </c>
      <c r="J37" s="180"/>
      <c r="K37" s="33">
        <f ca="1">IF(H37="",0,IF(OR(H37 = Geral!$A$43,H37 = Geral!$A$44),Geral!$H$15,IF(YEAR(NOW())-YEAR(E35) &lt; 19,Geral!$I$15,Geral!$H$15)))</f>
        <v>0</v>
      </c>
      <c r="L37" s="80"/>
      <c r="M37" s="7" t="str">
        <f ca="1">IF(L37="","",IF(VLOOKUP($H37,Geral!$B$58:$D$67,3,FALSE)="&lt;=",IF(YEAR(NOW())-YEAR(VLOOKUP(L37,Atletas!$B$2:$D$101,3,FALSE))&gt;VLOOKUP($H37,Geral!$B$58:$C$67,2,FALSE),"ý","þ"),IF(VLOOKUP($H37,Geral!$B$58:$D$67,3,FALSE)="&gt;=",IF(YEAR(NOW())-YEAR(VLOOKUP(L37,Atletas!$B$2:$D$101,3,FALSE))&lt;VLOOKUP($H37,Geral!$B$58:$C$67,2,FALSE),"ý","þ"))))</f>
        <v/>
      </c>
      <c r="N37" s="37" t="str">
        <f>IF($L37="","",IF(IFERROR(VLOOKUP($L37,Atletas!$B$2:$F$101,2,FALSE),"") ="","Cadastro não encontrado. Digite os dados.",VLOOKUP($L37,Atletas!$B$2:$F$101,2,FALSE)))</f>
        <v/>
      </c>
      <c r="O37" s="24" t="str">
        <f t="shared" ref="O37" si="208">G35</f>
        <v/>
      </c>
      <c r="P37" s="39">
        <f t="shared" ref="P37" si="209">D36</f>
        <v>0</v>
      </c>
      <c r="Q37" s="13">
        <f t="shared" si="12"/>
        <v>0</v>
      </c>
      <c r="R37" s="13">
        <f t="shared" si="203"/>
        <v>0</v>
      </c>
      <c r="S37" s="14" t="str">
        <f>E35</f>
        <v/>
      </c>
      <c r="T37" s="13" t="str">
        <f>F35</f>
        <v/>
      </c>
      <c r="U37" s="15">
        <f t="shared" ref="U37" ca="1" si="210">A35</f>
        <v>0</v>
      </c>
      <c r="V37" s="16" t="str">
        <f t="shared" ref="V37" si="211">C35</f>
        <v/>
      </c>
      <c r="W37" s="46"/>
    </row>
    <row r="38" spans="1:23" ht="20.100000000000001" customHeight="1" thickBot="1" x14ac:dyDescent="0.25">
      <c r="A38" s="193">
        <f t="shared" ref="A38" ca="1" si="212">SUM(K38:K40)</f>
        <v>0</v>
      </c>
      <c r="B38" s="196">
        <v>13</v>
      </c>
      <c r="C38" s="181" t="str">
        <f>IF($D39="","",IF(IFERROR(VLOOKUP($D39,Atletas!$B$2:$F$101,5,FALSE),"") ="","CLUBE",VLOOKUP($D39,Atletas!$B$2:$F$101,5,FALSE)))</f>
        <v/>
      </c>
      <c r="D38" s="40"/>
      <c r="E38" s="187" t="str">
        <f>IF($D39="","",IF(IFERROR(VLOOKUP($D39,Atletas!$B$2:$F$101,3,FALSE),"") ="","DD/MM/AAAA",VLOOKUP($D39,Atletas!$B$2:$F$101,3,FALSE)))</f>
        <v/>
      </c>
      <c r="F38" s="184" t="str">
        <f>IF($D39="","",IF(IFERROR(VLOOKUP($D39,Atletas!$B$2:$F$101,4,FALSE),"") ="","Gênero",VLOOKUP($D39,Atletas!$B$2:$F$101,4,FALSE)))</f>
        <v/>
      </c>
      <c r="G38" s="190" t="str">
        <f>IF($D39="","",IF(IFERROR(VLOOKUP($D39,Atletas!$B$2:$F$101,2,FALSE),"") ="","Cadastro não encontrado. Digite os dados.",VLOOKUP($D39,Atletas!$B$2:$F$101,2,FALSE)))</f>
        <v/>
      </c>
      <c r="H38" s="66"/>
      <c r="I38" s="5" t="str">
        <f ca="1">IF(H38="","",IF(VLOOKUP(H38,Geral!$B$13:$D$34,3,FALSE)="&lt;=",IF(YEAR(NOW())-YEAR(E38)&gt;VLOOKUP(H38,Geral!$B$13:$C$34,2,FALSE),"ý","þ"),IF(VLOOKUP(H38,Geral!$B$13:$D$34,3,FALSE)="&gt;=",IF(YEAR(NOW())-YEAR(E38)&lt;VLOOKUP(H38,Geral!$B$13:$C$34,2,FALSE),"ý","þ"))))</f>
        <v/>
      </c>
      <c r="J38" s="178" t="str">
        <f t="shared" ref="J38" si="213">IF(D39&lt;&gt;"","Sim","Não")</f>
        <v>Não</v>
      </c>
      <c r="K38" s="31">
        <f ca="1">SUM(IF(J38="Sim",IF(H38="",0,IF(OR(H38 = Geral!$A$43,H38 = Geral!$A$44),Geral!$H$13,IF(YEAR(NOW())-YEAR(E38) &lt; 19,Geral!$I$17,Geral!$H$17))),0),IF(H38="",0,IF(OR(H38 = Geral!$A$43,H38 = Geral!$A$44),Geral!$H$13,IF(YEAR(NOW())-YEAR(E38) &lt; 18,Geral!$I$13,Geral!$H$13))))</f>
        <v>0</v>
      </c>
      <c r="L38" s="205"/>
      <c r="M38" s="206"/>
      <c r="N38" s="207"/>
      <c r="O38" s="20" t="str">
        <f t="shared" ref="O38" si="214">G38</f>
        <v/>
      </c>
      <c r="P38" s="69">
        <f t="shared" ref="P38" si="215">D39</f>
        <v>0</v>
      </c>
      <c r="Q38" s="70">
        <f t="shared" si="12"/>
        <v>0</v>
      </c>
      <c r="R38" s="70"/>
      <c r="S38" s="71" t="str">
        <f t="shared" ref="S38" si="216">E38</f>
        <v/>
      </c>
      <c r="T38" s="70" t="str">
        <f t="shared" ref="T38" si="217">F38</f>
        <v/>
      </c>
      <c r="U38" s="21">
        <f t="shared" ref="U38" ca="1" si="218">A38</f>
        <v>0</v>
      </c>
      <c r="V38" s="22" t="str">
        <f t="shared" ref="V38" si="219">C38</f>
        <v/>
      </c>
      <c r="W38" s="46"/>
    </row>
    <row r="39" spans="1:23" ht="20.100000000000001" customHeight="1" thickBot="1" x14ac:dyDescent="0.25">
      <c r="A39" s="194"/>
      <c r="B39" s="197"/>
      <c r="C39" s="182"/>
      <c r="D39" s="80"/>
      <c r="E39" s="188"/>
      <c r="F39" s="185"/>
      <c r="G39" s="191"/>
      <c r="H39" s="67"/>
      <c r="I39" s="7" t="str">
        <f ca="1">IF(H39="","",IF(VLOOKUP(H39,Geral!$B$35:$D$56,3,FALSE)="&lt;=",IF(YEAR(NOW())-YEAR(E38)&gt;VLOOKUP(H39,Geral!$B$35:$C$56,2,FALSE),"ý","þ"),IF(VLOOKUP(H39,Geral!$B$35:$D$56,3,FALSE)="&gt;=",IF(YEAR(NOW())-YEAR(E38)&lt;VLOOKUP(H39,Geral!$B$35:$C$56,2,FALSE),"ý","þ"))))</f>
        <v/>
      </c>
      <c r="J39" s="179"/>
      <c r="K39" s="32">
        <f ca="1">IF(H39="",0,IF(OR(H39 = Geral!$A$43,H39 = Geral!$A$44),Geral!$H$15,IF(YEAR(NOW())-YEAR(E38) &lt; 19,Geral!$I$15,Geral!$H$15)))</f>
        <v>0</v>
      </c>
      <c r="L39" s="80"/>
      <c r="M39" s="7" t="str">
        <f ca="1">IF(L39="","",IF(VLOOKUP($H39,Geral!$B$36:$D$56,3,FALSE)="&lt;=",IF(YEAR(NOW())-YEAR(VLOOKUP(L39,Atletas!$B$2:$D$101,3,FALSE))&gt;VLOOKUP($H39,Geral!$B$36:$C$56,2,FALSE),"ý","þ"),IF(VLOOKUP($H39,Geral!$B$36:$D$56,3,FALSE)="&gt;=",IF(YEAR(NOW())-YEAR(VLOOKUP(L39,Atletas!$B$2:$D$101,3,FALSE))&lt;VLOOKUP($H39,Geral!$B$36:$C$56,2,FALSE),"ý","þ"))))</f>
        <v/>
      </c>
      <c r="N39" s="36" t="str">
        <f>IF($L39="","",IF(IFERROR(VLOOKUP($L39,Atletas!$B$2:$F$101,2,FALSE),"") ="","Cadastro não encontrado. Digite os dados.",VLOOKUP($L39,Atletas!$B$2:$F$101,2,FALSE)))</f>
        <v/>
      </c>
      <c r="O39" s="23" t="str">
        <f t="shared" ref="O39" si="220">G38</f>
        <v/>
      </c>
      <c r="P39" s="38">
        <f t="shared" ref="P39" si="221">D39</f>
        <v>0</v>
      </c>
      <c r="Q39" s="8">
        <f t="shared" si="12"/>
        <v>0</v>
      </c>
      <c r="R39" s="8">
        <f t="shared" ref="R39:R40" si="222">L39</f>
        <v>0</v>
      </c>
      <c r="S39" s="9" t="str">
        <f t="shared" ref="S39" si="223">E38</f>
        <v/>
      </c>
      <c r="T39" s="8" t="str">
        <f t="shared" ref="T39" si="224">F38</f>
        <v/>
      </c>
      <c r="U39" s="10">
        <f t="shared" ref="U39" ca="1" si="225">A38</f>
        <v>0</v>
      </c>
      <c r="V39" s="11" t="str">
        <f t="shared" ref="V39" si="226">C38</f>
        <v/>
      </c>
      <c r="W39" s="46"/>
    </row>
    <row r="40" spans="1:23" ht="20.100000000000001" customHeight="1" thickBot="1" x14ac:dyDescent="0.25">
      <c r="A40" s="195"/>
      <c r="B40" s="198"/>
      <c r="C40" s="183"/>
      <c r="D40" s="41"/>
      <c r="E40" s="189"/>
      <c r="F40" s="186"/>
      <c r="G40" s="192"/>
      <c r="H40" s="68"/>
      <c r="I40" s="12" t="str">
        <f ca="1">IF(H40="","",IF(VLOOKUP(H40,Geral!$B$57:$D$67,3,FALSE)="&lt;=",IF(YEAR(NOW())-YEAR(E38)&gt;VLOOKUP(H40,Geral!$B$57:$C$67,2,FALSE),"ý","þ"),IF(VLOOKUP(H40,Geral!$B$57:$D$67,3,FALSE)="&gt;=",IF(YEAR(NOW())-YEAR(E38)&lt;VLOOKUP(H40,Geral!$B$57:$C$67,2,FALSE),"ý","þ"))))</f>
        <v/>
      </c>
      <c r="J40" s="180"/>
      <c r="K40" s="33">
        <f ca="1">IF(H40="",0,IF(OR(H40 = Geral!$A$43,H40 = Geral!$A$44),Geral!$H$15,IF(YEAR(NOW())-YEAR(E38) &lt; 19,Geral!$I$15,Geral!$H$15)))</f>
        <v>0</v>
      </c>
      <c r="L40" s="80"/>
      <c r="M40" s="7" t="str">
        <f ca="1">IF(L40="","",IF(VLOOKUP($H40,Geral!$B$58:$D$67,3,FALSE)="&lt;=",IF(YEAR(NOW())-YEAR(VLOOKUP(L40,Atletas!$B$2:$D$101,3,FALSE))&gt;VLOOKUP($H40,Geral!$B$58:$C$67,2,FALSE),"ý","þ"),IF(VLOOKUP($H40,Geral!$B$58:$D$67,3,FALSE)="&gt;=",IF(YEAR(NOW())-YEAR(VLOOKUP(L40,Atletas!$B$2:$D$101,3,FALSE))&lt;VLOOKUP($H40,Geral!$B$58:$C$67,2,FALSE),"ý","þ"))))</f>
        <v/>
      </c>
      <c r="N40" s="37" t="str">
        <f>IF($L40="","",IF(IFERROR(VLOOKUP($L40,Atletas!$B$2:$F$101,2,FALSE),"") ="","Cadastro não encontrado. Digite os dados.",VLOOKUP($L40,Atletas!$B$2:$F$101,2,FALSE)))</f>
        <v/>
      </c>
      <c r="O40" s="24" t="str">
        <f t="shared" ref="O40" si="227">G38</f>
        <v/>
      </c>
      <c r="P40" s="39">
        <f t="shared" ref="P40" si="228">D39</f>
        <v>0</v>
      </c>
      <c r="Q40" s="13">
        <f t="shared" si="12"/>
        <v>0</v>
      </c>
      <c r="R40" s="13">
        <f t="shared" si="222"/>
        <v>0</v>
      </c>
      <c r="S40" s="14" t="str">
        <f>E38</f>
        <v/>
      </c>
      <c r="T40" s="13" t="str">
        <f>F38</f>
        <v/>
      </c>
      <c r="U40" s="15">
        <f t="shared" ref="U40" ca="1" si="229">A38</f>
        <v>0</v>
      </c>
      <c r="V40" s="16" t="str">
        <f t="shared" ref="V40" si="230">C38</f>
        <v/>
      </c>
      <c r="W40" s="46"/>
    </row>
    <row r="41" spans="1:23" ht="20.100000000000001" customHeight="1" thickBot="1" x14ac:dyDescent="0.25">
      <c r="A41" s="193">
        <f t="shared" ref="A41" ca="1" si="231">SUM(K41:K43)</f>
        <v>0</v>
      </c>
      <c r="B41" s="196">
        <v>14</v>
      </c>
      <c r="C41" s="181" t="str">
        <f>IF($D42="","",IF(IFERROR(VLOOKUP($D42,Atletas!$B$2:$F$101,5,FALSE),"") ="","CLUBE",VLOOKUP($D42,Atletas!$B$2:$F$101,5,FALSE)))</f>
        <v/>
      </c>
      <c r="D41" s="40"/>
      <c r="E41" s="187" t="str">
        <f>IF($D42="","",IF(IFERROR(VLOOKUP($D42,Atletas!$B$2:$F$101,3,FALSE),"") ="","DD/MM/AAAA",VLOOKUP($D42,Atletas!$B$2:$F$101,3,FALSE)))</f>
        <v/>
      </c>
      <c r="F41" s="184" t="str">
        <f>IF($D42="","",IF(IFERROR(VLOOKUP($D42,Atletas!$B$2:$F$101,4,FALSE),"") ="","Gênero",VLOOKUP($D42,Atletas!$B$2:$F$101,4,FALSE)))</f>
        <v/>
      </c>
      <c r="G41" s="190" t="str">
        <f>IF($D42="","",IF(IFERROR(VLOOKUP($D42,Atletas!$B$2:$F$101,2,FALSE),"") ="","Cadastro não encontrado. Digite os dados.",VLOOKUP($D42,Atletas!$B$2:$F$101,2,FALSE)))</f>
        <v/>
      </c>
      <c r="H41" s="66"/>
      <c r="I41" s="5" t="str">
        <f ca="1">IF(H41="","",IF(VLOOKUP(H41,Geral!$B$13:$D$34,3,FALSE)="&lt;=",IF(YEAR(NOW())-YEAR(E41)&gt;VLOOKUP(H41,Geral!$B$13:$C$34,2,FALSE),"ý","þ"),IF(VLOOKUP(H41,Geral!$B$13:$D$34,3,FALSE)="&gt;=",IF(YEAR(NOW())-YEAR(E41)&lt;VLOOKUP(H41,Geral!$B$13:$C$34,2,FALSE),"ý","þ"))))</f>
        <v/>
      </c>
      <c r="J41" s="178" t="str">
        <f t="shared" ref="J41" si="232">IF(D42&lt;&gt;"","Sim","Não")</f>
        <v>Não</v>
      </c>
      <c r="K41" s="31">
        <f ca="1">SUM(IF(J41="Sim",IF(H41="",0,IF(OR(H41 = Geral!$A$43,H41 = Geral!$A$44),Geral!$H$13,IF(YEAR(NOW())-YEAR(E41) &lt; 19,Geral!$I$17,Geral!$H$17))),0),IF(H41="",0,IF(OR(H41 = Geral!$A$43,H41 = Geral!$A$44),Geral!$H$13,IF(YEAR(NOW())-YEAR(E41) &lt; 18,Geral!$I$13,Geral!$H$13))))</f>
        <v>0</v>
      </c>
      <c r="L41" s="175"/>
      <c r="M41" s="176"/>
      <c r="N41" s="177"/>
      <c r="O41" s="20" t="str">
        <f t="shared" ref="O41" si="233">G41</f>
        <v/>
      </c>
      <c r="P41" s="69">
        <f t="shared" ref="P41" si="234">D42</f>
        <v>0</v>
      </c>
      <c r="Q41" s="70">
        <f t="shared" si="12"/>
        <v>0</v>
      </c>
      <c r="R41" s="70"/>
      <c r="S41" s="71" t="str">
        <f t="shared" ref="S41" si="235">E41</f>
        <v/>
      </c>
      <c r="T41" s="70" t="str">
        <f t="shared" ref="T41" si="236">F41</f>
        <v/>
      </c>
      <c r="U41" s="21">
        <f t="shared" ref="U41" ca="1" si="237">A41</f>
        <v>0</v>
      </c>
      <c r="V41" s="22" t="str">
        <f t="shared" ref="V41" si="238">C41</f>
        <v/>
      </c>
      <c r="W41" s="46"/>
    </row>
    <row r="42" spans="1:23" ht="20.100000000000001" customHeight="1" thickBot="1" x14ac:dyDescent="0.25">
      <c r="A42" s="194"/>
      <c r="B42" s="197"/>
      <c r="C42" s="182"/>
      <c r="D42" s="80"/>
      <c r="E42" s="188"/>
      <c r="F42" s="185"/>
      <c r="G42" s="191"/>
      <c r="H42" s="67"/>
      <c r="I42" s="7" t="str">
        <f ca="1">IF(H42="","",IF(VLOOKUP(H42,Geral!$B$35:$D$56,3,FALSE)="&lt;=",IF(YEAR(NOW())-YEAR(E41)&gt;VLOOKUP(H42,Geral!$B$35:$C$56,2,FALSE),"ý","þ"),IF(VLOOKUP(H42,Geral!$B$35:$D$56,3,FALSE)="&gt;=",IF(YEAR(NOW())-YEAR(E41)&lt;VLOOKUP(H42,Geral!$B$35:$C$56,2,FALSE),"ý","þ"))))</f>
        <v/>
      </c>
      <c r="J42" s="179"/>
      <c r="K42" s="32">
        <f ca="1">IF(H42="",0,IF(OR(H42 = Geral!$A$43,H42 = Geral!$A$44),Geral!$H$15,IF(YEAR(NOW())-YEAR(E41) &lt; 19,Geral!$I$15,Geral!$H$15)))</f>
        <v>0</v>
      </c>
      <c r="L42" s="80"/>
      <c r="M42" s="7" t="str">
        <f ca="1">IF(L42="","",IF(VLOOKUP($H42,Geral!$B$35:$D$56,3,FALSE)="&lt;=",IF(YEAR(NOW())-YEAR(VLOOKUP(L42,Atletas!$B$2:$D$101,3,FALSE))&gt;VLOOKUP($H42,Geral!$B$35:$C$56,2,FALSE),"ý","þ"),IF(VLOOKUP($H42,Geral!$B$35:$D$56,3,FALSE)="&gt;=",IF(YEAR(NOW())-YEAR(VLOOKUP(L42,Atletas!$B$2:$D$101,3,FALSE))&lt;VLOOKUP($H42,Geral!$B$35:$C$56,2,FALSE),"ý","þ"))))</f>
        <v/>
      </c>
      <c r="N42" s="36" t="str">
        <f>IF($L42="","",IF(IFERROR(VLOOKUP($L42,Atletas!$B$2:$F$101,2,FALSE),"") ="","Cadastro não encontrado. Digite os dados.",VLOOKUP($L42,Atletas!$B$2:$F$101,2,FALSE)))</f>
        <v/>
      </c>
      <c r="O42" s="23" t="str">
        <f t="shared" ref="O42" si="239">G41</f>
        <v/>
      </c>
      <c r="P42" s="38">
        <f t="shared" ref="P42" si="240">D42</f>
        <v>0</v>
      </c>
      <c r="Q42" s="8">
        <f t="shared" si="12"/>
        <v>0</v>
      </c>
      <c r="R42" s="8">
        <f t="shared" ref="R42:R43" si="241">L42</f>
        <v>0</v>
      </c>
      <c r="S42" s="9" t="str">
        <f t="shared" ref="S42" si="242">E41</f>
        <v/>
      </c>
      <c r="T42" s="8" t="str">
        <f t="shared" ref="T42" si="243">F41</f>
        <v/>
      </c>
      <c r="U42" s="10">
        <f t="shared" ref="U42" ca="1" si="244">A41</f>
        <v>0</v>
      </c>
      <c r="V42" s="11" t="str">
        <f t="shared" ref="V42" si="245">C41</f>
        <v/>
      </c>
      <c r="W42" s="46"/>
    </row>
    <row r="43" spans="1:23" ht="20.100000000000001" customHeight="1" thickBot="1" x14ac:dyDescent="0.25">
      <c r="A43" s="195"/>
      <c r="B43" s="198"/>
      <c r="C43" s="183"/>
      <c r="D43" s="41"/>
      <c r="E43" s="189"/>
      <c r="F43" s="186"/>
      <c r="G43" s="192"/>
      <c r="H43" s="68"/>
      <c r="I43" s="12" t="str">
        <f ca="1">IF(H43="","",IF(VLOOKUP(H43,Geral!$B$57:$D$67,3,FALSE)="&lt;=",IF(YEAR(NOW())-YEAR(E41)&gt;VLOOKUP(H43,Geral!$B$57:$C$67,2,FALSE),"ý","þ"),IF(VLOOKUP(H43,Geral!$B$57:$D$67,3,FALSE)="&gt;=",IF(YEAR(NOW())-YEAR(E41)&lt;VLOOKUP(H43,Geral!$B$57:$C$67,2,FALSE),"ý","þ"))))</f>
        <v/>
      </c>
      <c r="J43" s="180"/>
      <c r="K43" s="33">
        <f ca="1">IF(H43="",0,IF(OR(H43 = Geral!$A$43,H43 = Geral!$A$44),Geral!$H$15,IF(YEAR(NOW())-YEAR(E41) &lt; 19,Geral!$I$15,Geral!$H$15)))</f>
        <v>0</v>
      </c>
      <c r="L43" s="80"/>
      <c r="M43" s="7" t="str">
        <f ca="1">IF(L43="","",IF(VLOOKUP($H43,Geral!$B$57:$D$67,3,FALSE)="&lt;=",IF(YEAR(NOW())-YEAR(VLOOKUP(L43,Atletas!$B$2:$D$101,3,FALSE))&gt;VLOOKUP($H43,Geral!$B$57:$C$67,2,FALSE),"ý","þ"),IF(VLOOKUP($H43,Geral!$B$57:$D$67,3,FALSE)="&gt;=",IF(YEAR(NOW())-YEAR(VLOOKUP(L43,Atletas!$B$2:$D$101,3,FALSE))&lt;VLOOKUP($H43,Geral!$B$57:$C$67,2,FALSE),"ý","þ"))))</f>
        <v/>
      </c>
      <c r="N43" s="37" t="str">
        <f>IF($L43="","",IF(IFERROR(VLOOKUP($L43,Atletas!$B$2:$F$101,2,FALSE),"") ="","Cadastro não encontrado. Digite os dados.",VLOOKUP($L43,Atletas!$B$2:$F$101,2,FALSE)))</f>
        <v/>
      </c>
      <c r="O43" s="24" t="str">
        <f t="shared" ref="O43" si="246">G41</f>
        <v/>
      </c>
      <c r="P43" s="39">
        <f t="shared" ref="P43" si="247">D42</f>
        <v>0</v>
      </c>
      <c r="Q43" s="13">
        <f t="shared" si="12"/>
        <v>0</v>
      </c>
      <c r="R43" s="13">
        <f t="shared" si="241"/>
        <v>0</v>
      </c>
      <c r="S43" s="14" t="str">
        <f>E41</f>
        <v/>
      </c>
      <c r="T43" s="13" t="str">
        <f>F41</f>
        <v/>
      </c>
      <c r="U43" s="15">
        <f t="shared" ref="U43" ca="1" si="248">A41</f>
        <v>0</v>
      </c>
      <c r="V43" s="16" t="str">
        <f t="shared" ref="V43" si="249">C41</f>
        <v/>
      </c>
      <c r="W43" s="46"/>
    </row>
    <row r="44" spans="1:23" ht="20.100000000000001" customHeight="1" thickBot="1" x14ac:dyDescent="0.25">
      <c r="A44" s="193">
        <f t="shared" ref="A44" ca="1" si="250">SUM(K44:K46)</f>
        <v>0</v>
      </c>
      <c r="B44" s="196">
        <v>15</v>
      </c>
      <c r="C44" s="181" t="str">
        <f>IF($D45="","",IF(IFERROR(VLOOKUP($D45,Atletas!$B$2:$F$101,5,FALSE),"") ="","CLUBE",VLOOKUP($D45,Atletas!$B$2:$F$101,5,FALSE)))</f>
        <v/>
      </c>
      <c r="D44" s="40"/>
      <c r="E44" s="187" t="str">
        <f>IF($D45="","",IF(IFERROR(VLOOKUP($D45,Atletas!$B$2:$F$101,3,FALSE),"") ="","DD/MM/AAAA",VLOOKUP($D45,Atletas!$B$2:$F$101,3,FALSE)))</f>
        <v/>
      </c>
      <c r="F44" s="184" t="str">
        <f>IF($D45="","",IF(IFERROR(VLOOKUP($D45,Atletas!$B$2:$F$101,4,FALSE),"") ="","Gênero",VLOOKUP($D45,Atletas!$B$2:$F$101,4,FALSE)))</f>
        <v/>
      </c>
      <c r="G44" s="190" t="str">
        <f>IF($D45="","",IF(IFERROR(VLOOKUP($D45,Atletas!$B$2:$F$101,2,FALSE),"") ="","Cadastro não encontrado. Digite os dados.",VLOOKUP($D45,Atletas!$B$2:$F$101,2,FALSE)))</f>
        <v/>
      </c>
      <c r="H44" s="66"/>
      <c r="I44" s="5" t="str">
        <f ca="1">IF(H44="","",IF(VLOOKUP(H44,Geral!$B$13:$D$34,3,FALSE)="&lt;=",IF(YEAR(NOW())-YEAR(E44)&gt;VLOOKUP(H44,Geral!$B$13:$C$34,2,FALSE),"ý","þ"),IF(VLOOKUP(H44,Geral!$B$13:$D$34,3,FALSE)="&gt;=",IF(YEAR(NOW())-YEAR(E44)&lt;VLOOKUP(H44,Geral!$B$13:$C$34,2,FALSE),"ý","þ"))))</f>
        <v/>
      </c>
      <c r="J44" s="178" t="str">
        <f t="shared" ref="J44" si="251">IF(D45&lt;&gt;"","Sim","Não")</f>
        <v>Não</v>
      </c>
      <c r="K44" s="31">
        <f ca="1">SUM(IF(J44="Sim",IF(H44="",0,IF(OR(H44 = Geral!$A$43,H44 = Geral!$A$44),Geral!$H$13,IF(YEAR(NOW())-YEAR(E44) &lt; 19,Geral!$I$17,Geral!$H$17))),0),IF(H44="",0,IF(OR(H44 = Geral!$A$43,H44 = Geral!$A$44),Geral!$H$13,IF(YEAR(NOW())-YEAR(E44) &lt; 18,Geral!$I$13,Geral!$H$13))))</f>
        <v>0</v>
      </c>
      <c r="L44" s="205"/>
      <c r="M44" s="206"/>
      <c r="N44" s="207"/>
      <c r="O44" s="20" t="str">
        <f t="shared" ref="O44" si="252">G44</f>
        <v/>
      </c>
      <c r="P44" s="69">
        <f t="shared" ref="P44" si="253">D45</f>
        <v>0</v>
      </c>
      <c r="Q44" s="70">
        <f t="shared" si="12"/>
        <v>0</v>
      </c>
      <c r="R44" s="70"/>
      <c r="S44" s="71" t="str">
        <f t="shared" ref="S44" si="254">E44</f>
        <v/>
      </c>
      <c r="T44" s="70" t="str">
        <f t="shared" ref="T44" si="255">F44</f>
        <v/>
      </c>
      <c r="U44" s="21">
        <f t="shared" ref="U44" ca="1" si="256">A44</f>
        <v>0</v>
      </c>
      <c r="V44" s="22" t="str">
        <f t="shared" ref="V44" si="257">C44</f>
        <v/>
      </c>
      <c r="W44" s="46"/>
    </row>
    <row r="45" spans="1:23" ht="20.100000000000001" customHeight="1" thickBot="1" x14ac:dyDescent="0.25">
      <c r="A45" s="194"/>
      <c r="B45" s="197"/>
      <c r="C45" s="182"/>
      <c r="D45" s="80"/>
      <c r="E45" s="188"/>
      <c r="F45" s="185"/>
      <c r="G45" s="191"/>
      <c r="H45" s="67"/>
      <c r="I45" s="7" t="str">
        <f ca="1">IF(H45="","",IF(VLOOKUP(H45,Geral!$B$35:$D$56,3,FALSE)="&lt;=",IF(YEAR(NOW())-YEAR(E44)&gt;VLOOKUP(H45,Geral!$B$35:$C$56,2,FALSE),"ý","þ"),IF(VLOOKUP(H45,Geral!$B$35:$D$56,3,FALSE)="&gt;=",IF(YEAR(NOW())-YEAR(E44)&lt;VLOOKUP(H45,Geral!$B$35:$C$56,2,FALSE),"ý","þ"))))</f>
        <v/>
      </c>
      <c r="J45" s="179"/>
      <c r="K45" s="32">
        <f ca="1">IF(H45="",0,IF(OR(H45 = Geral!$A$43,H45 = Geral!$A$44),Geral!$H$15,IF(YEAR(NOW())-YEAR(E44) &lt; 19,Geral!$I$15,Geral!$H$15)))</f>
        <v>0</v>
      </c>
      <c r="L45" s="80"/>
      <c r="M45" s="7" t="str">
        <f ca="1">IF(L45="","",IF(VLOOKUP($H45,Geral!$B$35:$D$56,3,FALSE)="&lt;=",IF(YEAR(NOW())-YEAR(VLOOKUP(L45,Atletas!$B$2:$D$101,3,FALSE))&gt;VLOOKUP($H45,Geral!$B$35:$C$56,2,FALSE),"ý","þ"),IF(VLOOKUP($H45,Geral!$B$35:$D$56,3,FALSE)="&gt;=",IF(YEAR(NOW())-YEAR(VLOOKUP(L45,Atletas!$B$2:$D$101,3,FALSE))&lt;VLOOKUP($H45,Geral!$B$35:$C$56,2,FALSE),"ý","þ"))))</f>
        <v/>
      </c>
      <c r="N45" s="36" t="str">
        <f>IF($L45="","",IF(IFERROR(VLOOKUP($L45,Atletas!$B$2:$F$101,2,FALSE),"") ="","Cadastro não encontrado. Digite os dados.",VLOOKUP($L45,Atletas!$B$2:$F$101,2,FALSE)))</f>
        <v/>
      </c>
      <c r="O45" s="23" t="str">
        <f t="shared" ref="O45" si="258">G44</f>
        <v/>
      </c>
      <c r="P45" s="38">
        <f t="shared" ref="P45" si="259">D45</f>
        <v>0</v>
      </c>
      <c r="Q45" s="8">
        <f t="shared" si="12"/>
        <v>0</v>
      </c>
      <c r="R45" s="8">
        <f t="shared" ref="R45:R46" si="260">L45</f>
        <v>0</v>
      </c>
      <c r="S45" s="9" t="str">
        <f t="shared" ref="S45" si="261">E44</f>
        <v/>
      </c>
      <c r="T45" s="8" t="str">
        <f t="shared" ref="T45" si="262">F44</f>
        <v/>
      </c>
      <c r="U45" s="10">
        <f t="shared" ref="U45" ca="1" si="263">A44</f>
        <v>0</v>
      </c>
      <c r="V45" s="11" t="str">
        <f t="shared" ref="V45" si="264">C44</f>
        <v/>
      </c>
      <c r="W45" s="46"/>
    </row>
    <row r="46" spans="1:23" ht="20.100000000000001" customHeight="1" thickBot="1" x14ac:dyDescent="0.25">
      <c r="A46" s="195"/>
      <c r="B46" s="198"/>
      <c r="C46" s="183"/>
      <c r="D46" s="41"/>
      <c r="E46" s="189"/>
      <c r="F46" s="186"/>
      <c r="G46" s="192"/>
      <c r="H46" s="68"/>
      <c r="I46" s="12" t="str">
        <f ca="1">IF(H46="","",IF(VLOOKUP(H46,Geral!$B$57:$D$67,3,FALSE)="&lt;=",IF(YEAR(NOW())-YEAR(E44)&gt;VLOOKUP(H46,Geral!$B$57:$C$67,2,FALSE),"ý","þ"),IF(VLOOKUP(H46,Geral!$B$57:$D$67,3,FALSE)="&gt;=",IF(YEAR(NOW())-YEAR(E44)&lt;VLOOKUP(H46,Geral!$B$57:$C$67,2,FALSE),"ý","þ"))))</f>
        <v/>
      </c>
      <c r="J46" s="180"/>
      <c r="K46" s="33">
        <f ca="1">IF(H46="",0,IF(OR(H46 = Geral!$A$43,H46 = Geral!$A$44),Geral!$H$15,IF(YEAR(NOW())-YEAR(E44) &lt; 19,Geral!$I$15,Geral!$H$15)))</f>
        <v>0</v>
      </c>
      <c r="L46" s="80"/>
      <c r="M46" s="7" t="str">
        <f ca="1">IF(L46="","",IF(VLOOKUP($H46,Geral!$B$57:$D$67,3,FALSE)="&lt;=",IF(YEAR(NOW())-YEAR(VLOOKUP(L46,Atletas!$B$2:$D$101,3,FALSE))&gt;VLOOKUP($H46,Geral!$B$57:$C$67,2,FALSE),"ý","þ"),IF(VLOOKUP($H46,Geral!$B$57:$D$67,3,FALSE)="&gt;=",IF(YEAR(NOW())-YEAR(VLOOKUP(L46,Atletas!$B$2:$D$101,3,FALSE))&lt;VLOOKUP($H46,Geral!$B$57:$C$67,2,FALSE),"ý","þ"))))</f>
        <v/>
      </c>
      <c r="N46" s="37" t="str">
        <f>IF($L46="","",IF(IFERROR(VLOOKUP($L46,Atletas!$B$2:$F$101,2,FALSE),"") ="","Cadastro não encontrado. Digite os dados.",VLOOKUP($L46,Atletas!$B$2:$F$101,2,FALSE)))</f>
        <v/>
      </c>
      <c r="O46" s="24" t="str">
        <f t="shared" ref="O46" si="265">G44</f>
        <v/>
      </c>
      <c r="P46" s="39">
        <f t="shared" ref="P46" si="266">D45</f>
        <v>0</v>
      </c>
      <c r="Q46" s="13">
        <f t="shared" si="12"/>
        <v>0</v>
      </c>
      <c r="R46" s="13">
        <f t="shared" si="260"/>
        <v>0</v>
      </c>
      <c r="S46" s="14" t="str">
        <f>E44</f>
        <v/>
      </c>
      <c r="T46" s="13" t="str">
        <f>F44</f>
        <v/>
      </c>
      <c r="U46" s="15">
        <f t="shared" ref="U46" ca="1" si="267">A44</f>
        <v>0</v>
      </c>
      <c r="V46" s="16" t="str">
        <f t="shared" ref="V46" si="268">C44</f>
        <v/>
      </c>
      <c r="W46" s="46"/>
    </row>
    <row r="47" spans="1:23" ht="20.100000000000001" customHeight="1" thickBot="1" x14ac:dyDescent="0.25">
      <c r="A47" s="193">
        <f t="shared" ref="A47" ca="1" si="269">SUM(K47:K49)</f>
        <v>0</v>
      </c>
      <c r="B47" s="196">
        <v>16</v>
      </c>
      <c r="C47" s="181" t="str">
        <f>IF($D48="","",IF(IFERROR(VLOOKUP($D48,Atletas!$B$2:$F$101,5,FALSE),"") ="","CLUBE",VLOOKUP($D48,Atletas!$B$2:$F$101,5,FALSE)))</f>
        <v/>
      </c>
      <c r="D47" s="40"/>
      <c r="E47" s="187" t="str">
        <f>IF($D48="","",IF(IFERROR(VLOOKUP($D48,Atletas!$B$2:$F$101,3,FALSE),"") ="","DD/MM/AAAA",VLOOKUP($D48,Atletas!$B$2:$F$101,3,FALSE)))</f>
        <v/>
      </c>
      <c r="F47" s="184" t="str">
        <f>IF($D48="","",IF(IFERROR(VLOOKUP($D48,Atletas!$B$2:$F$101,4,FALSE),"") ="","Gênero",VLOOKUP($D48,Atletas!$B$2:$F$101,4,FALSE)))</f>
        <v/>
      </c>
      <c r="G47" s="190" t="str">
        <f>IF($D48="","",IF(IFERROR(VLOOKUP($D48,Atletas!$B$2:$F$101,2,FALSE),"") ="","Cadastro não encontrado. Digite os dados.",VLOOKUP($D48,Atletas!$B$2:$F$101,2,FALSE)))</f>
        <v/>
      </c>
      <c r="H47" s="66"/>
      <c r="I47" s="5" t="str">
        <f ca="1">IF(H47="","",IF(VLOOKUP(H47,Geral!$B$13:$D$34,3,FALSE)="&lt;=",IF(YEAR(NOW())-YEAR(E47)&gt;VLOOKUP(H47,Geral!$B$13:$C$34,2,FALSE),"ý","þ"),IF(VLOOKUP(H47,Geral!$B$13:$D$34,3,FALSE)="&gt;=",IF(YEAR(NOW())-YEAR(E47)&lt;VLOOKUP(H47,Geral!$B$13:$C$34,2,FALSE),"ý","þ"))))</f>
        <v/>
      </c>
      <c r="J47" s="178" t="str">
        <f t="shared" ref="J47" si="270">IF(D48&lt;&gt;"","Sim","Não")</f>
        <v>Não</v>
      </c>
      <c r="K47" s="31">
        <f ca="1">SUM(IF(J47="Sim",IF(H47="",0,IF(OR(H47 = Geral!$A$43,H47 = Geral!$A$44),Geral!$H$13,IF(YEAR(NOW())-YEAR(E47) &lt; 19,Geral!$I$17,Geral!$H$17))),0),IF(H47="",0,IF(OR(H47 = Geral!$A$43,H47 = Geral!$A$44),Geral!$H$13,IF(YEAR(NOW())-YEAR(E47) &lt; 18,Geral!$I$13,Geral!$H$13))))</f>
        <v>0</v>
      </c>
      <c r="L47" s="175"/>
      <c r="M47" s="176"/>
      <c r="N47" s="177"/>
      <c r="O47" s="20" t="str">
        <f t="shared" ref="O47" si="271">G47</f>
        <v/>
      </c>
      <c r="P47" s="69">
        <f t="shared" ref="P47" si="272">D48</f>
        <v>0</v>
      </c>
      <c r="Q47" s="70">
        <f t="shared" si="12"/>
        <v>0</v>
      </c>
      <c r="R47" s="70"/>
      <c r="S47" s="71" t="str">
        <f t="shared" ref="S47" si="273">E47</f>
        <v/>
      </c>
      <c r="T47" s="70" t="str">
        <f t="shared" ref="T47" si="274">F47</f>
        <v/>
      </c>
      <c r="U47" s="21">
        <f t="shared" ref="U47" ca="1" si="275">A47</f>
        <v>0</v>
      </c>
      <c r="V47" s="22" t="str">
        <f t="shared" ref="V47" si="276">C47</f>
        <v/>
      </c>
      <c r="W47" s="46"/>
    </row>
    <row r="48" spans="1:23" ht="20.100000000000001" customHeight="1" thickBot="1" x14ac:dyDescent="0.25">
      <c r="A48" s="194"/>
      <c r="B48" s="197"/>
      <c r="C48" s="182"/>
      <c r="D48" s="80"/>
      <c r="E48" s="188"/>
      <c r="F48" s="185"/>
      <c r="G48" s="191"/>
      <c r="H48" s="67"/>
      <c r="I48" s="7" t="str">
        <f ca="1">IF(H48="","",IF(VLOOKUP(H48,Geral!$B$35:$D$56,3,FALSE)="&lt;=",IF(YEAR(NOW())-YEAR(E47)&gt;VLOOKUP(H48,Geral!$B$35:$C$56,2,FALSE),"ý","þ"),IF(VLOOKUP(H48,Geral!$B$35:$D$56,3,FALSE)="&gt;=",IF(YEAR(NOW())-YEAR(E47)&lt;VLOOKUP(H48,Geral!$B$35:$C$56,2,FALSE),"ý","þ"))))</f>
        <v/>
      </c>
      <c r="J48" s="179"/>
      <c r="K48" s="32">
        <f ca="1">IF(H48="",0,IF(OR(H48 = Geral!$A$43,H48 = Geral!$A$44),Geral!$H$15,IF(YEAR(NOW())-YEAR(E47) &lt; 19,Geral!$I$15,Geral!$H$15)))</f>
        <v>0</v>
      </c>
      <c r="L48" s="80"/>
      <c r="M48" s="7" t="str">
        <f ca="1">IF(L48="","",IF(VLOOKUP($H48,Geral!$B$35:$D$56,3,FALSE)="&lt;=",IF(YEAR(NOW())-YEAR(VLOOKUP(L48,Atletas!$B$2:$D$101,3,FALSE))&gt;VLOOKUP($H48,Geral!$B$35:$C$56,2,FALSE),"ý","þ"),IF(VLOOKUP($H48,Geral!$B$35:$D$56,3,FALSE)="&gt;=",IF(YEAR(NOW())-YEAR(VLOOKUP(L48,Atletas!$B$2:$D$101,3,FALSE))&lt;VLOOKUP($H48,Geral!$B$35:$C$56,2,FALSE),"ý","þ"))))</f>
        <v/>
      </c>
      <c r="N48" s="36" t="str">
        <f>IF($L48="","",IF(IFERROR(VLOOKUP($L48,Atletas!$B$2:$F$101,2,FALSE),"") ="","Cadastro não encontrado. Digite os dados.",VLOOKUP($L48,Atletas!$B$2:$F$101,2,FALSE)))</f>
        <v/>
      </c>
      <c r="O48" s="23" t="str">
        <f t="shared" ref="O48" si="277">G47</f>
        <v/>
      </c>
      <c r="P48" s="38">
        <f t="shared" ref="P48" si="278">D48</f>
        <v>0</v>
      </c>
      <c r="Q48" s="8">
        <f t="shared" si="12"/>
        <v>0</v>
      </c>
      <c r="R48" s="8">
        <f t="shared" ref="R48:R49" si="279">L48</f>
        <v>0</v>
      </c>
      <c r="S48" s="9" t="str">
        <f t="shared" ref="S48" si="280">E47</f>
        <v/>
      </c>
      <c r="T48" s="8" t="str">
        <f t="shared" ref="T48" si="281">F47</f>
        <v/>
      </c>
      <c r="U48" s="10">
        <f t="shared" ref="U48" ca="1" si="282">A47</f>
        <v>0</v>
      </c>
      <c r="V48" s="11" t="str">
        <f t="shared" ref="V48" si="283">C47</f>
        <v/>
      </c>
      <c r="W48" s="46"/>
    </row>
    <row r="49" spans="1:23" ht="20.100000000000001" customHeight="1" thickBot="1" x14ac:dyDescent="0.25">
      <c r="A49" s="195"/>
      <c r="B49" s="198"/>
      <c r="C49" s="183"/>
      <c r="D49" s="41"/>
      <c r="E49" s="189"/>
      <c r="F49" s="186"/>
      <c r="G49" s="192"/>
      <c r="H49" s="68"/>
      <c r="I49" s="12" t="str">
        <f ca="1">IF(H49="","",IF(VLOOKUP(H49,Geral!$B$57:$D$67,3,FALSE)="&lt;=",IF(YEAR(NOW())-YEAR(E47)&gt;VLOOKUP(H49,Geral!$B$57:$C$67,2,FALSE),"ý","þ"),IF(VLOOKUP(H49,Geral!$B$57:$D$67,3,FALSE)="&gt;=",IF(YEAR(NOW())-YEAR(E47)&lt;VLOOKUP(H49,Geral!$B$57:$C$67,2,FALSE),"ý","þ"))))</f>
        <v/>
      </c>
      <c r="J49" s="180"/>
      <c r="K49" s="33">
        <f ca="1">IF(H49="",0,IF(OR(H49 = Geral!$A$43,H49 = Geral!$A$44),Geral!$H$15,IF(YEAR(NOW())-YEAR(E47) &lt; 19,Geral!$I$15,Geral!$H$15)))</f>
        <v>0</v>
      </c>
      <c r="L49" s="80"/>
      <c r="M49" s="7" t="str">
        <f ca="1">IF(L49="","",IF(VLOOKUP($H49,Geral!$B$57:$D$67,3,FALSE)="&lt;=",IF(YEAR(NOW())-YEAR(VLOOKUP(L49,Atletas!$B$2:$D$101,3,FALSE))&gt;VLOOKUP($H49,Geral!$B$57:$C$67,2,FALSE),"ý","þ"),IF(VLOOKUP($H49,Geral!$B$57:$D$67,3,FALSE)="&gt;=",IF(YEAR(NOW())-YEAR(VLOOKUP(L49,Atletas!$B$2:$D$101,3,FALSE))&lt;VLOOKUP($H49,Geral!$B$57:$C$67,2,FALSE),"ý","þ"))))</f>
        <v/>
      </c>
      <c r="N49" s="37" t="str">
        <f>IF($L49="","",IF(IFERROR(VLOOKUP($L49,Atletas!$B$2:$F$101,2,FALSE),"") ="","Cadastro não encontrado. Digite os dados.",VLOOKUP($L49,Atletas!$B$2:$F$101,2,FALSE)))</f>
        <v/>
      </c>
      <c r="O49" s="24" t="str">
        <f t="shared" ref="O49" si="284">G47</f>
        <v/>
      </c>
      <c r="P49" s="39">
        <f t="shared" ref="P49" si="285">D48</f>
        <v>0</v>
      </c>
      <c r="Q49" s="13">
        <f t="shared" si="12"/>
        <v>0</v>
      </c>
      <c r="R49" s="13">
        <f t="shared" si="279"/>
        <v>0</v>
      </c>
      <c r="S49" s="14" t="str">
        <f>E47</f>
        <v/>
      </c>
      <c r="T49" s="13" t="str">
        <f>F47</f>
        <v/>
      </c>
      <c r="U49" s="15">
        <f t="shared" ref="U49" ca="1" si="286">A47</f>
        <v>0</v>
      </c>
      <c r="V49" s="16" t="str">
        <f t="shared" ref="V49" si="287">C47</f>
        <v/>
      </c>
      <c r="W49" s="46"/>
    </row>
    <row r="50" spans="1:23" ht="20.100000000000001" customHeight="1" thickBot="1" x14ac:dyDescent="0.25">
      <c r="A50" s="193">
        <f t="shared" ref="A50" ca="1" si="288">SUM(K50:K52)</f>
        <v>0</v>
      </c>
      <c r="B50" s="196">
        <v>17</v>
      </c>
      <c r="C50" s="181" t="str">
        <f>IF($D51="","",IF(IFERROR(VLOOKUP($D51,Atletas!$B$2:$F$101,5,FALSE),"") ="","CLUBE",VLOOKUP($D51,Atletas!$B$2:$F$101,5,FALSE)))</f>
        <v/>
      </c>
      <c r="D50" s="40"/>
      <c r="E50" s="187" t="str">
        <f>IF($D51="","",IF(IFERROR(VLOOKUP($D51,Atletas!$B$2:$F$101,3,FALSE),"") ="","DD/MM/AAAA",VLOOKUP($D51,Atletas!$B$2:$F$101,3,FALSE)))</f>
        <v/>
      </c>
      <c r="F50" s="184" t="str">
        <f>IF($D51="","",IF(IFERROR(VLOOKUP($D51,Atletas!$B$2:$F$101,4,FALSE),"") ="","Gênero",VLOOKUP($D51,Atletas!$B$2:$F$101,4,FALSE)))</f>
        <v/>
      </c>
      <c r="G50" s="190" t="str">
        <f>IF($D51="","",IF(IFERROR(VLOOKUP($D51,Atletas!$B$2:$F$101,2,FALSE),"") ="","Cadastro não encontrado. Digite os dados.",VLOOKUP($D51,Atletas!$B$2:$F$101,2,FALSE)))</f>
        <v/>
      </c>
      <c r="H50" s="66"/>
      <c r="I50" s="5" t="str">
        <f ca="1">IF(H50="","",IF(VLOOKUP(H50,Geral!$B$13:$D$34,3,FALSE)="&lt;=",IF(YEAR(NOW())-YEAR(E50)&gt;VLOOKUP(H50,Geral!$B$13:$C$34,2,FALSE),"ý","þ"),IF(VLOOKUP(H50,Geral!$B$13:$D$34,3,FALSE)="&gt;=",IF(YEAR(NOW())-YEAR(E50)&lt;VLOOKUP(H50,Geral!$B$13:$C$34,2,FALSE),"ý","þ"))))</f>
        <v/>
      </c>
      <c r="J50" s="178" t="str">
        <f t="shared" ref="J50" si="289">IF(D51&lt;&gt;"","Sim","Não")</f>
        <v>Não</v>
      </c>
      <c r="K50" s="31">
        <f ca="1">SUM(IF(J50="Sim",IF(H50="",0,IF(OR(H50 = Geral!$A$43,H50 = Geral!$A$44),Geral!$H$13,IF(YEAR(NOW())-YEAR(E50) &lt; 19,Geral!$I$17,Geral!$H$17))),0),IF(H50="",0,IF(OR(H50 = Geral!$A$43,H50 = Geral!$A$44),Geral!$H$13,IF(YEAR(NOW())-YEAR(E50) &lt; 18,Geral!$I$13,Geral!$H$13))))</f>
        <v>0</v>
      </c>
      <c r="L50" s="175"/>
      <c r="M50" s="176"/>
      <c r="N50" s="177"/>
      <c r="O50" s="20" t="str">
        <f t="shared" ref="O50" si="290">G50</f>
        <v/>
      </c>
      <c r="P50" s="69">
        <f t="shared" ref="P50" si="291">D51</f>
        <v>0</v>
      </c>
      <c r="Q50" s="70">
        <f t="shared" si="12"/>
        <v>0</v>
      </c>
      <c r="R50" s="70"/>
      <c r="S50" s="71" t="str">
        <f t="shared" ref="S50" si="292">E50</f>
        <v/>
      </c>
      <c r="T50" s="70" t="str">
        <f t="shared" ref="T50" si="293">F50</f>
        <v/>
      </c>
      <c r="U50" s="21">
        <f t="shared" ref="U50" ca="1" si="294">A50</f>
        <v>0</v>
      </c>
      <c r="V50" s="22" t="str">
        <f t="shared" ref="V50" si="295">C50</f>
        <v/>
      </c>
      <c r="W50" s="46"/>
    </row>
    <row r="51" spans="1:23" ht="20.100000000000001" customHeight="1" thickBot="1" x14ac:dyDescent="0.25">
      <c r="A51" s="194"/>
      <c r="B51" s="197"/>
      <c r="C51" s="182"/>
      <c r="D51" s="80"/>
      <c r="E51" s="188"/>
      <c r="F51" s="185"/>
      <c r="G51" s="191"/>
      <c r="H51" s="67"/>
      <c r="I51" s="7" t="str">
        <f ca="1">IF(H51="","",IF(VLOOKUP(H51,Geral!$B$35:$D$56,3,FALSE)="&lt;=",IF(YEAR(NOW())-YEAR(E50)&gt;VLOOKUP(H51,Geral!$B$35:$C$56,2,FALSE),"ý","þ"),IF(VLOOKUP(H51,Geral!$B$35:$D$56,3,FALSE)="&gt;=",IF(YEAR(NOW())-YEAR(E50)&lt;VLOOKUP(H51,Geral!$B$35:$C$56,2,FALSE),"ý","þ"))))</f>
        <v/>
      </c>
      <c r="J51" s="179"/>
      <c r="K51" s="32">
        <f ca="1">IF(H51="",0,IF(OR(H51 = Geral!$A$43,H51 = Geral!$A$44),Geral!$H$15,IF(YEAR(NOW())-YEAR(E50) &lt; 19,Geral!$I$15,Geral!$H$15)))</f>
        <v>0</v>
      </c>
      <c r="L51" s="80"/>
      <c r="M51" s="7" t="str">
        <f ca="1">IF(L51="","",IF(VLOOKUP($H51,Geral!$B$35:$D$56,3,FALSE)="&lt;=",IF(YEAR(NOW())-YEAR(VLOOKUP(L51,Atletas!$B$2:$D$101,3,FALSE))&gt;VLOOKUP($H51,Geral!$B$35:$C$56,2,FALSE),"ý","þ"),IF(VLOOKUP($H51,Geral!$B$35:$D$56,3,FALSE)="&gt;=",IF(YEAR(NOW())-YEAR(VLOOKUP(L51,Atletas!$B$2:$D$101,3,FALSE))&lt;VLOOKUP($H51,Geral!$B$35:$C$56,2,FALSE),"ý","þ"))))</f>
        <v/>
      </c>
      <c r="N51" s="36" t="str">
        <f>IF($L51="","",IF(IFERROR(VLOOKUP($L51,Atletas!$B$2:$F$101,2,FALSE),"") ="","Cadastro não encontrado. Digite os dados.",VLOOKUP($L51,Atletas!$B$2:$F$101,2,FALSE)))</f>
        <v/>
      </c>
      <c r="O51" s="23" t="str">
        <f t="shared" ref="O51" si="296">G50</f>
        <v/>
      </c>
      <c r="P51" s="38">
        <f t="shared" ref="P51" si="297">D51</f>
        <v>0</v>
      </c>
      <c r="Q51" s="8">
        <f t="shared" si="12"/>
        <v>0</v>
      </c>
      <c r="R51" s="8">
        <f t="shared" ref="R51:R52" si="298">L51</f>
        <v>0</v>
      </c>
      <c r="S51" s="9" t="str">
        <f t="shared" ref="S51" si="299">E50</f>
        <v/>
      </c>
      <c r="T51" s="8" t="str">
        <f t="shared" ref="T51" si="300">F50</f>
        <v/>
      </c>
      <c r="U51" s="10">
        <f t="shared" ref="U51" ca="1" si="301">A50</f>
        <v>0</v>
      </c>
      <c r="V51" s="11" t="str">
        <f t="shared" ref="V51" si="302">C50</f>
        <v/>
      </c>
      <c r="W51" s="46"/>
    </row>
    <row r="52" spans="1:23" ht="20.100000000000001" customHeight="1" thickBot="1" x14ac:dyDescent="0.25">
      <c r="A52" s="195"/>
      <c r="B52" s="198"/>
      <c r="C52" s="183"/>
      <c r="D52" s="41"/>
      <c r="E52" s="189"/>
      <c r="F52" s="186"/>
      <c r="G52" s="192"/>
      <c r="H52" s="68"/>
      <c r="I52" s="12" t="str">
        <f ca="1">IF(H52="","",IF(VLOOKUP(H52,Geral!$B$57:$D$67,3,FALSE)="&lt;=",IF(YEAR(NOW())-YEAR(E50)&gt;VLOOKUP(H52,Geral!$B$57:$C$67,2,FALSE),"ý","þ"),IF(VLOOKUP(H52,Geral!$B$57:$D$67,3,FALSE)="&gt;=",IF(YEAR(NOW())-YEAR(E50)&lt;VLOOKUP(H52,Geral!$B$57:$C$67,2,FALSE),"ý","þ"))))</f>
        <v/>
      </c>
      <c r="J52" s="180"/>
      <c r="K52" s="33">
        <f ca="1">IF(H52="",0,IF(OR(H52 = Geral!$A$43,H52 = Geral!$A$44),Geral!$H$15,IF(YEAR(NOW())-YEAR(E50) &lt; 19,Geral!$I$15,Geral!$H$15)))</f>
        <v>0</v>
      </c>
      <c r="L52" s="80"/>
      <c r="M52" s="7" t="str">
        <f ca="1">IF(L52="","",IF(VLOOKUP($H52,Geral!$B$57:$D$67,3,FALSE)="&lt;=",IF(YEAR(NOW())-YEAR(VLOOKUP(L52,Atletas!$B$2:$D$101,3,FALSE))&gt;VLOOKUP($H52,Geral!$B$57:$C$67,2,FALSE),"ý","þ"),IF(VLOOKUP($H52,Geral!$B$57:$D$67,3,FALSE)="&gt;=",IF(YEAR(NOW())-YEAR(VLOOKUP(L52,Atletas!$B$2:$D$101,3,FALSE))&lt;VLOOKUP($H52,Geral!$B$57:$C$67,2,FALSE),"ý","þ"))))</f>
        <v/>
      </c>
      <c r="N52" s="37" t="str">
        <f>IF($L52="","",IF(IFERROR(VLOOKUP($L52,Atletas!$B$2:$F$101,2,FALSE),"") ="","Cadastro não encontrado. Digite os dados.",VLOOKUP($L52,Atletas!$B$2:$F$101,2,FALSE)))</f>
        <v/>
      </c>
      <c r="O52" s="24" t="str">
        <f t="shared" ref="O52" si="303">G50</f>
        <v/>
      </c>
      <c r="P52" s="39">
        <f t="shared" ref="P52" si="304">D51</f>
        <v>0</v>
      </c>
      <c r="Q52" s="13">
        <f t="shared" si="12"/>
        <v>0</v>
      </c>
      <c r="R52" s="13">
        <f t="shared" si="298"/>
        <v>0</v>
      </c>
      <c r="S52" s="14" t="str">
        <f>E50</f>
        <v/>
      </c>
      <c r="T52" s="13" t="str">
        <f>F50</f>
        <v/>
      </c>
      <c r="U52" s="15">
        <f t="shared" ref="U52" ca="1" si="305">A50</f>
        <v>0</v>
      </c>
      <c r="V52" s="16" t="str">
        <f t="shared" ref="V52" si="306">C50</f>
        <v/>
      </c>
      <c r="W52" s="46"/>
    </row>
    <row r="53" spans="1:23" ht="20.100000000000001" customHeight="1" thickBot="1" x14ac:dyDescent="0.25">
      <c r="A53" s="193">
        <f t="shared" ref="A53" ca="1" si="307">SUM(K53:K55)</f>
        <v>0</v>
      </c>
      <c r="B53" s="196">
        <v>18</v>
      </c>
      <c r="C53" s="181" t="str">
        <f>IF($D54="","",IF(IFERROR(VLOOKUP($D54,Atletas!$B$2:$F$101,5,FALSE),"") ="","CLUBE",VLOOKUP($D54,Atletas!$B$2:$F$101,5,FALSE)))</f>
        <v/>
      </c>
      <c r="D53" s="40"/>
      <c r="E53" s="187" t="str">
        <f>IF($D54="","",IF(IFERROR(VLOOKUP($D54,Atletas!$B$2:$F$101,3,FALSE),"") ="","DD/MM/AAAA",VLOOKUP($D54,Atletas!$B$2:$F$101,3,FALSE)))</f>
        <v/>
      </c>
      <c r="F53" s="184" t="str">
        <f>IF($D54="","",IF(IFERROR(VLOOKUP($D54,Atletas!$B$2:$F$101,4,FALSE),"") ="","Gênero",VLOOKUP($D54,Atletas!$B$2:$F$101,4,FALSE)))</f>
        <v/>
      </c>
      <c r="G53" s="190" t="str">
        <f>IF($D54="","",IF(IFERROR(VLOOKUP($D54,Atletas!$B$2:$F$101,2,FALSE),"") ="","Cadastro não encontrado. Digite os dados.",VLOOKUP($D54,Atletas!$B$2:$F$101,2,FALSE)))</f>
        <v/>
      </c>
      <c r="H53" s="66"/>
      <c r="I53" s="5" t="str">
        <f ca="1">IF(H53="","",IF(VLOOKUP(H53,Geral!$B$13:$D$34,3,FALSE)="&lt;=",IF(YEAR(NOW())-YEAR(E53)&gt;VLOOKUP(H53,Geral!$B$13:$C$34,2,FALSE),"ý","þ"),IF(VLOOKUP(H53,Geral!$B$13:$D$34,3,FALSE)="&gt;=",IF(YEAR(NOW())-YEAR(E53)&lt;VLOOKUP(H53,Geral!$B$13:$C$34,2,FALSE),"ý","þ"))))</f>
        <v/>
      </c>
      <c r="J53" s="178" t="str">
        <f t="shared" ref="J53" si="308">IF(D54&lt;&gt;"","Sim","Não")</f>
        <v>Não</v>
      </c>
      <c r="K53" s="31">
        <f ca="1">SUM(IF(J53="Sim",IF(H53="",0,IF(OR(H53 = Geral!$A$43,H53 = Geral!$A$44),Geral!$H$13,IF(YEAR(NOW())-YEAR(E53) &lt; 19,Geral!$I$17,Geral!$H$17))),0),IF(H53="",0,IF(OR(H53 = Geral!$A$43,H53 = Geral!$A$44),Geral!$H$13,IF(YEAR(NOW())-YEAR(E53) &lt; 18,Geral!$I$13,Geral!$H$13))))</f>
        <v>0</v>
      </c>
      <c r="L53" s="175"/>
      <c r="M53" s="176"/>
      <c r="N53" s="177"/>
      <c r="O53" s="20" t="str">
        <f t="shared" ref="O53" si="309">G53</f>
        <v/>
      </c>
      <c r="P53" s="69">
        <f t="shared" ref="P53" si="310">D54</f>
        <v>0</v>
      </c>
      <c r="Q53" s="70">
        <f t="shared" si="12"/>
        <v>0</v>
      </c>
      <c r="R53" s="70"/>
      <c r="S53" s="71" t="str">
        <f t="shared" ref="S53" si="311">E53</f>
        <v/>
      </c>
      <c r="T53" s="70" t="str">
        <f t="shared" ref="T53" si="312">F53</f>
        <v/>
      </c>
      <c r="U53" s="21">
        <f t="shared" ref="U53" ca="1" si="313">A53</f>
        <v>0</v>
      </c>
      <c r="V53" s="22" t="str">
        <f t="shared" ref="V53" si="314">C53</f>
        <v/>
      </c>
      <c r="W53" s="46"/>
    </row>
    <row r="54" spans="1:23" ht="20.100000000000001" customHeight="1" thickBot="1" x14ac:dyDescent="0.25">
      <c r="A54" s="194"/>
      <c r="B54" s="197"/>
      <c r="C54" s="182"/>
      <c r="D54" s="80"/>
      <c r="E54" s="188"/>
      <c r="F54" s="185"/>
      <c r="G54" s="191"/>
      <c r="H54" s="67"/>
      <c r="I54" s="7" t="str">
        <f ca="1">IF(H54="","",IF(VLOOKUP(H54,Geral!$B$35:$D$56,3,FALSE)="&lt;=",IF(YEAR(NOW())-YEAR(E53)&gt;VLOOKUP(H54,Geral!$B$35:$C$56,2,FALSE),"ý","þ"),IF(VLOOKUP(H54,Geral!$B$35:$D$56,3,FALSE)="&gt;=",IF(YEAR(NOW())-YEAR(E53)&lt;VLOOKUP(H54,Geral!$B$35:$C$56,2,FALSE),"ý","þ"))))</f>
        <v/>
      </c>
      <c r="J54" s="179"/>
      <c r="K54" s="32">
        <f ca="1">IF(H54="",0,IF(OR(H54 = Geral!$A$43,H54 = Geral!$A$44),Geral!$H$15,IF(YEAR(NOW())-YEAR(E53) &lt; 19,Geral!$I$15,Geral!$H$15)))</f>
        <v>0</v>
      </c>
      <c r="L54" s="80"/>
      <c r="M54" s="7" t="str">
        <f ca="1">IF(L54="","",IF(VLOOKUP($H54,Geral!$B$36:$D$56,3,FALSE)="&lt;=",IF(YEAR(NOW())-YEAR(VLOOKUP(L54,Atletas!$B$2:$D$101,3,FALSE))&gt;VLOOKUP($H54,Geral!$B$36:$C$56,2,FALSE),"ý","þ"),IF(VLOOKUP($H54,Geral!$B$36:$D$56,3,FALSE)="&gt;=",IF(YEAR(NOW())-YEAR(VLOOKUP(L54,Atletas!$B$2:$D$101,3,FALSE))&lt;VLOOKUP($H54,Geral!$B$36:$C$56,2,FALSE),"ý","þ"))))</f>
        <v/>
      </c>
      <c r="N54" s="36" t="str">
        <f>IF($L54="","",IF(IFERROR(VLOOKUP($L54,Atletas!$B$2:$F$101,2,FALSE),"") ="","Cadastro não encontrado. Digite os dados.",VLOOKUP($L54,Atletas!$B$2:$F$101,2,FALSE)))</f>
        <v/>
      </c>
      <c r="O54" s="23" t="str">
        <f t="shared" ref="O54" si="315">G53</f>
        <v/>
      </c>
      <c r="P54" s="38">
        <f t="shared" ref="P54" si="316">D54</f>
        <v>0</v>
      </c>
      <c r="Q54" s="8">
        <f t="shared" si="12"/>
        <v>0</v>
      </c>
      <c r="R54" s="8">
        <f t="shared" ref="R54:R55" si="317">L54</f>
        <v>0</v>
      </c>
      <c r="S54" s="9" t="str">
        <f t="shared" ref="S54" si="318">E53</f>
        <v/>
      </c>
      <c r="T54" s="8" t="str">
        <f t="shared" ref="T54" si="319">F53</f>
        <v/>
      </c>
      <c r="U54" s="10">
        <f t="shared" ref="U54" ca="1" si="320">A53</f>
        <v>0</v>
      </c>
      <c r="V54" s="11" t="str">
        <f t="shared" ref="V54" si="321">C53</f>
        <v/>
      </c>
      <c r="W54" s="46"/>
    </row>
    <row r="55" spans="1:23" ht="20.100000000000001" customHeight="1" thickBot="1" x14ac:dyDescent="0.25">
      <c r="A55" s="195"/>
      <c r="B55" s="198"/>
      <c r="C55" s="183"/>
      <c r="D55" s="41"/>
      <c r="E55" s="189"/>
      <c r="F55" s="186"/>
      <c r="G55" s="192"/>
      <c r="H55" s="68"/>
      <c r="I55" s="12" t="str">
        <f ca="1">IF(H55="","",IF(VLOOKUP(H55,Geral!$B$57:$D$67,3,FALSE)="&lt;=",IF(YEAR(NOW())-YEAR(E53)&gt;VLOOKUP(H55,Geral!$B$57:$C$67,2,FALSE),"ý","þ"),IF(VLOOKUP(H55,Geral!$B$57:$D$67,3,FALSE)="&gt;=",IF(YEAR(NOW())-YEAR(E53)&lt;VLOOKUP(H55,Geral!$B$57:$C$67,2,FALSE),"ý","þ"))))</f>
        <v/>
      </c>
      <c r="J55" s="180"/>
      <c r="K55" s="33">
        <f ca="1">IF(H55="",0,IF(OR(H55 = Geral!$A$43,H55 = Geral!$A$44),Geral!$H$15,IF(YEAR(NOW())-YEAR(E53) &lt; 19,Geral!$I$15,Geral!$H$15)))</f>
        <v>0</v>
      </c>
      <c r="L55" s="80"/>
      <c r="M55" s="7" t="str">
        <f ca="1">IF(L55="","",IF(VLOOKUP($H55,Geral!$B$58:$D$67,3,FALSE)="&lt;=",IF(YEAR(NOW())-YEAR(VLOOKUP(L55,Atletas!$B$2:$D$101,3,FALSE))&gt;VLOOKUP($H55,Geral!$B$58:$C$67,2,FALSE),"ý","þ"),IF(VLOOKUP($H55,Geral!$B$58:$D$67,3,FALSE)="&gt;=",IF(YEAR(NOW())-YEAR(VLOOKUP(L55,Atletas!$B$2:$D$101,3,FALSE))&lt;VLOOKUP($H55,Geral!$B$58:$C$67,2,FALSE),"ý","þ"))))</f>
        <v/>
      </c>
      <c r="N55" s="37" t="str">
        <f>IF($L55="","",IF(IFERROR(VLOOKUP($L55,Atletas!$B$2:$F$101,2,FALSE),"") ="","Cadastro não encontrado. Digite os dados.",VLOOKUP($L55,Atletas!$B$2:$F$101,2,FALSE)))</f>
        <v/>
      </c>
      <c r="O55" s="24" t="str">
        <f t="shared" ref="O55" si="322">G53</f>
        <v/>
      </c>
      <c r="P55" s="39">
        <f t="shared" ref="P55" si="323">D54</f>
        <v>0</v>
      </c>
      <c r="Q55" s="13">
        <f t="shared" si="12"/>
        <v>0</v>
      </c>
      <c r="R55" s="13">
        <f t="shared" si="317"/>
        <v>0</v>
      </c>
      <c r="S55" s="14" t="str">
        <f>E53</f>
        <v/>
      </c>
      <c r="T55" s="13" t="str">
        <f>F53</f>
        <v/>
      </c>
      <c r="U55" s="15">
        <f t="shared" ref="U55" ca="1" si="324">A53</f>
        <v>0</v>
      </c>
      <c r="V55" s="16" t="str">
        <f t="shared" ref="V55" si="325">C53</f>
        <v/>
      </c>
      <c r="W55" s="46"/>
    </row>
    <row r="56" spans="1:23" ht="20.100000000000001" customHeight="1" thickBot="1" x14ac:dyDescent="0.25">
      <c r="A56" s="193">
        <f t="shared" ref="A56" ca="1" si="326">SUM(K56:K58)</f>
        <v>0</v>
      </c>
      <c r="B56" s="196">
        <v>19</v>
      </c>
      <c r="C56" s="181" t="str">
        <f>IF($D57="","",IF(IFERROR(VLOOKUP($D57,Atletas!$B$2:$F$101,5,FALSE),"") ="","CLUBE",VLOOKUP($D57,Atletas!$B$2:$F$101,5,FALSE)))</f>
        <v/>
      </c>
      <c r="D56" s="40"/>
      <c r="E56" s="187" t="str">
        <f>IF($D57="","",IF(IFERROR(VLOOKUP($D57,Atletas!$B$2:$F$101,3,FALSE),"") ="","DD/MM/AAAA",VLOOKUP($D57,Atletas!$B$2:$F$101,3,FALSE)))</f>
        <v/>
      </c>
      <c r="F56" s="184" t="str">
        <f>IF($D57="","",IF(IFERROR(VLOOKUP($D57,Atletas!$B$2:$F$101,4,FALSE),"") ="","Gênero",VLOOKUP($D57,Atletas!$B$2:$F$101,4,FALSE)))</f>
        <v/>
      </c>
      <c r="G56" s="190" t="str">
        <f>IF($D57="","",IF(IFERROR(VLOOKUP($D57,Atletas!$B$2:$F$101,2,FALSE),"") ="","Cadastro não encontrado. Digite os dados.",VLOOKUP($D57,Atletas!$B$2:$F$101,2,FALSE)))</f>
        <v/>
      </c>
      <c r="H56" s="66"/>
      <c r="I56" s="5" t="str">
        <f ca="1">IF(H56="","",IF(VLOOKUP(H56,Geral!$B$13:$D$34,3,FALSE)="&lt;=",IF(YEAR(NOW())-YEAR(E56)&gt;VLOOKUP(H56,Geral!$B$13:$C$34,2,FALSE),"ý","þ"),IF(VLOOKUP(H56,Geral!$B$13:$D$34,3,FALSE)="&gt;=",IF(YEAR(NOW())-YEAR(E56)&lt;VLOOKUP(H56,Geral!$B$13:$C$34,2,FALSE),"ý","þ"))))</f>
        <v/>
      </c>
      <c r="J56" s="178" t="str">
        <f t="shared" ref="J56" si="327">IF(D57&lt;&gt;"","Sim","Não")</f>
        <v>Não</v>
      </c>
      <c r="K56" s="31">
        <f ca="1">SUM(IF(J56="Sim",IF(H56="",0,IF(OR(H56 = Geral!$A$43,H56 = Geral!$A$44),Geral!$H$13,IF(YEAR(NOW())-YEAR(E56) &lt; 19,Geral!$I$17,Geral!$H$17))),0),IF(H56="",0,IF(OR(H56 = Geral!$A$43,H56 = Geral!$A$44),Geral!$H$13,IF(YEAR(NOW())-YEAR(E56) &lt; 18,Geral!$I$13,Geral!$H$13))))</f>
        <v>0</v>
      </c>
      <c r="L56" s="175"/>
      <c r="M56" s="176"/>
      <c r="N56" s="177"/>
      <c r="O56" s="20" t="str">
        <f t="shared" ref="O56" si="328">G56</f>
        <v/>
      </c>
      <c r="P56" s="69">
        <f t="shared" ref="P56" si="329">D57</f>
        <v>0</v>
      </c>
      <c r="Q56" s="70">
        <f t="shared" si="12"/>
        <v>0</v>
      </c>
      <c r="R56" s="70"/>
      <c r="S56" s="71" t="str">
        <f t="shared" ref="S56" si="330">E56</f>
        <v/>
      </c>
      <c r="T56" s="70" t="str">
        <f t="shared" ref="T56" si="331">F56</f>
        <v/>
      </c>
      <c r="U56" s="21">
        <f t="shared" ref="U56" ca="1" si="332">A56</f>
        <v>0</v>
      </c>
      <c r="V56" s="22" t="str">
        <f t="shared" ref="V56" si="333">C56</f>
        <v/>
      </c>
      <c r="W56" s="46"/>
    </row>
    <row r="57" spans="1:23" ht="20.100000000000001" customHeight="1" thickBot="1" x14ac:dyDescent="0.25">
      <c r="A57" s="194"/>
      <c r="B57" s="197"/>
      <c r="C57" s="182"/>
      <c r="D57" s="80"/>
      <c r="E57" s="188"/>
      <c r="F57" s="185"/>
      <c r="G57" s="191"/>
      <c r="H57" s="67"/>
      <c r="I57" s="7" t="str">
        <f ca="1">IF(H57="","",IF(VLOOKUP(H57,Geral!$B$35:$D$56,3,FALSE)="&lt;=",IF(YEAR(NOW())-YEAR(E56)&gt;VLOOKUP(H57,Geral!$B$35:$C$56,2,FALSE),"ý","þ"),IF(VLOOKUP(H57,Geral!$B$35:$D$56,3,FALSE)="&gt;=",IF(YEAR(NOW())-YEAR(E56)&lt;VLOOKUP(H57,Geral!$B$35:$C$56,2,FALSE),"ý","þ"))))</f>
        <v/>
      </c>
      <c r="J57" s="179"/>
      <c r="K57" s="32">
        <f ca="1">IF(H57="",0,IF(OR(H57 = Geral!$A$43,H57 = Geral!$A$44),Geral!$H$15,IF(YEAR(NOW())-YEAR(E56) &lt; 19,Geral!$I$15,Geral!$H$15)))</f>
        <v>0</v>
      </c>
      <c r="L57" s="80"/>
      <c r="M57" s="7" t="str">
        <f ca="1">IF(L57="","",IF(VLOOKUP($H57,Geral!$B$35:$D$56,3,FALSE)="&lt;=",IF(YEAR(NOW())-YEAR(VLOOKUP(L57,Atletas!$B$2:$D$101,3,FALSE))&gt;VLOOKUP($H57,Geral!$B$35:$C$56,2,FALSE),"ý","þ"),IF(VLOOKUP($H57,Geral!$B$35:$D$56,3,FALSE)="&gt;=",IF(YEAR(NOW())-YEAR(VLOOKUP(L57,Atletas!$B$2:$D$101,3,FALSE))&lt;VLOOKUP($H57,Geral!$B$35:$C$56,2,FALSE),"ý","þ"))))</f>
        <v/>
      </c>
      <c r="N57" s="36" t="str">
        <f>IF($L57="","",IF(IFERROR(VLOOKUP($L57,Atletas!$B$2:$F$101,2,FALSE),"") ="","Cadastro não encontrado. Digite os dados.",VLOOKUP($L57,Atletas!$B$2:$F$101,2,FALSE)))</f>
        <v/>
      </c>
      <c r="O57" s="23" t="str">
        <f t="shared" ref="O57" si="334">G56</f>
        <v/>
      </c>
      <c r="P57" s="38">
        <f t="shared" ref="P57" si="335">D57</f>
        <v>0</v>
      </c>
      <c r="Q57" s="8">
        <f t="shared" si="12"/>
        <v>0</v>
      </c>
      <c r="R57" s="8">
        <f t="shared" ref="R57:R58" si="336">L57</f>
        <v>0</v>
      </c>
      <c r="S57" s="9" t="str">
        <f t="shared" ref="S57" si="337">E56</f>
        <v/>
      </c>
      <c r="T57" s="8" t="str">
        <f t="shared" ref="T57" si="338">F56</f>
        <v/>
      </c>
      <c r="U57" s="10">
        <f t="shared" ref="U57" ca="1" si="339">A56</f>
        <v>0</v>
      </c>
      <c r="V57" s="11" t="str">
        <f t="shared" ref="V57" si="340">C56</f>
        <v/>
      </c>
      <c r="W57" s="46"/>
    </row>
    <row r="58" spans="1:23" ht="20.100000000000001" customHeight="1" thickBot="1" x14ac:dyDescent="0.25">
      <c r="A58" s="195"/>
      <c r="B58" s="198"/>
      <c r="C58" s="183"/>
      <c r="D58" s="41"/>
      <c r="E58" s="189"/>
      <c r="F58" s="186"/>
      <c r="G58" s="192"/>
      <c r="H58" s="68"/>
      <c r="I58" s="12" t="str">
        <f ca="1">IF(H58="","",IF(VLOOKUP(H58,Geral!$B$57:$D$67,3,FALSE)="&lt;=",IF(YEAR(NOW())-YEAR(E56)&gt;VLOOKUP(H58,Geral!$B$57:$C$67,2,FALSE),"ý","þ"),IF(VLOOKUP(H58,Geral!$B$57:$D$67,3,FALSE)="&gt;=",IF(YEAR(NOW())-YEAR(E56)&lt;VLOOKUP(H58,Geral!$B$57:$C$67,2,FALSE),"ý","þ"))))</f>
        <v/>
      </c>
      <c r="J58" s="180"/>
      <c r="K58" s="33">
        <f ca="1">IF(H58="",0,IF(OR(H58 = Geral!$A$43,H58 = Geral!$A$44),Geral!$H$15,IF(YEAR(NOW())-YEAR(E56) &lt; 19,Geral!$I$15,Geral!$H$15)))</f>
        <v>0</v>
      </c>
      <c r="L58" s="80"/>
      <c r="M58" s="7" t="str">
        <f ca="1">IF(L58="","",IF(VLOOKUP($H58,Geral!$B$57:$D$67,3,FALSE)="&lt;=",IF(YEAR(NOW())-YEAR(VLOOKUP(L58,Atletas!$B$2:$D$101,3,FALSE))&gt;VLOOKUP($H58,Geral!$B$57:$C$67,2,FALSE),"ý","þ"),IF(VLOOKUP($H58,Geral!$B$57:$D$67,3,FALSE)="&gt;=",IF(YEAR(NOW())-YEAR(VLOOKUP(L58,Atletas!$B$2:$D$101,3,FALSE))&lt;VLOOKUP($H58,Geral!$B$57:$C$67,2,FALSE),"ý","þ"))))</f>
        <v/>
      </c>
      <c r="N58" s="37" t="str">
        <f>IF($L58="","",IF(IFERROR(VLOOKUP($L58,Atletas!$B$2:$F$101,2,FALSE),"") ="","Cadastro não encontrado. Digite os dados.",VLOOKUP($L58,Atletas!$B$2:$F$101,2,FALSE)))</f>
        <v/>
      </c>
      <c r="O58" s="24" t="str">
        <f t="shared" ref="O58" si="341">G56</f>
        <v/>
      </c>
      <c r="P58" s="39">
        <f t="shared" ref="P58" si="342">D57</f>
        <v>0</v>
      </c>
      <c r="Q58" s="13">
        <f t="shared" si="12"/>
        <v>0</v>
      </c>
      <c r="R58" s="13">
        <f t="shared" si="336"/>
        <v>0</v>
      </c>
      <c r="S58" s="14" t="str">
        <f>E56</f>
        <v/>
      </c>
      <c r="T58" s="13" t="str">
        <f>F56</f>
        <v/>
      </c>
      <c r="U58" s="15">
        <f t="shared" ref="U58" ca="1" si="343">A56</f>
        <v>0</v>
      </c>
      <c r="V58" s="16" t="str">
        <f t="shared" ref="V58" si="344">C56</f>
        <v/>
      </c>
      <c r="W58" s="46"/>
    </row>
    <row r="59" spans="1:23" ht="20.100000000000001" customHeight="1" thickBot="1" x14ac:dyDescent="0.25">
      <c r="A59" s="193">
        <f t="shared" ref="A59" ca="1" si="345">SUM(K59:K61)</f>
        <v>0</v>
      </c>
      <c r="B59" s="196">
        <v>20</v>
      </c>
      <c r="C59" s="181" t="str">
        <f>IF($D60="","",IF(IFERROR(VLOOKUP($D60,Atletas!$B$2:$F$101,5,FALSE),"") ="","CLUBE",VLOOKUP($D60,Atletas!$B$2:$F$101,5,FALSE)))</f>
        <v/>
      </c>
      <c r="D59" s="40"/>
      <c r="E59" s="187" t="str">
        <f>IF($D60="","",IF(IFERROR(VLOOKUP($D60,Atletas!$B$2:$F$101,3,FALSE),"") ="","DD/MM/AAAA",VLOOKUP($D60,Atletas!$B$2:$F$101,3,FALSE)))</f>
        <v/>
      </c>
      <c r="F59" s="184" t="str">
        <f>IF($D60="","",IF(IFERROR(VLOOKUP($D60,Atletas!$B$2:$F$101,4,FALSE),"") ="","Gênero",VLOOKUP($D60,Atletas!$B$2:$F$101,4,FALSE)))</f>
        <v/>
      </c>
      <c r="G59" s="190" t="str">
        <f>IF($D60="","",IF(IFERROR(VLOOKUP($D60,Atletas!$B$2:$F$101,2,FALSE),"") ="","Cadastro não encontrado. Digite os dados.",VLOOKUP($D60,Atletas!$B$2:$F$101,2,FALSE)))</f>
        <v/>
      </c>
      <c r="H59" s="66"/>
      <c r="I59" s="5" t="str">
        <f ca="1">IF(H59="","",IF(VLOOKUP(H59,Geral!$B$13:$D$34,3,FALSE)="&lt;=",IF(YEAR(NOW())-YEAR(E59)&gt;VLOOKUP(H59,Geral!$B$13:$C$34,2,FALSE),"ý","þ"),IF(VLOOKUP(H59,Geral!$B$13:$D$34,3,FALSE)="&gt;=",IF(YEAR(NOW())-YEAR(E59)&lt;VLOOKUP(H59,Geral!$B$13:$C$34,2,FALSE),"ý","þ"))))</f>
        <v/>
      </c>
      <c r="J59" s="178" t="str">
        <f t="shared" ref="J59" si="346">IF(D60&lt;&gt;"","Sim","Não")</f>
        <v>Não</v>
      </c>
      <c r="K59" s="31">
        <f ca="1">SUM(IF(J59="Sim",IF(H59="",0,IF(OR(H59 = Geral!$A$43,H59 = Geral!$A$44),Geral!$H$13,IF(YEAR(NOW())-YEAR(E59) &lt; 19,Geral!$I$17,Geral!$H$17))),0),IF(H59="",0,IF(OR(H59 = Geral!$A$43,H59 = Geral!$A$44),Geral!$H$13,IF(YEAR(NOW())-YEAR(E59) &lt; 18,Geral!$I$13,Geral!$H$13))))</f>
        <v>0</v>
      </c>
      <c r="L59" s="175"/>
      <c r="M59" s="176"/>
      <c r="N59" s="177"/>
      <c r="O59" s="20" t="str">
        <f t="shared" ref="O59" si="347">G59</f>
        <v/>
      </c>
      <c r="P59" s="69">
        <f t="shared" ref="P59" si="348">D60</f>
        <v>0</v>
      </c>
      <c r="Q59" s="70">
        <f t="shared" si="12"/>
        <v>0</v>
      </c>
      <c r="R59" s="70"/>
      <c r="S59" s="71" t="str">
        <f t="shared" ref="S59" si="349">E59</f>
        <v/>
      </c>
      <c r="T59" s="70" t="str">
        <f t="shared" ref="T59" si="350">F59</f>
        <v/>
      </c>
      <c r="U59" s="21">
        <f t="shared" ref="U59" ca="1" si="351">A59</f>
        <v>0</v>
      </c>
      <c r="V59" s="22" t="str">
        <f t="shared" ref="V59" si="352">C59</f>
        <v/>
      </c>
      <c r="W59" s="46"/>
    </row>
    <row r="60" spans="1:23" ht="20.100000000000001" customHeight="1" thickBot="1" x14ac:dyDescent="0.25">
      <c r="A60" s="194"/>
      <c r="B60" s="197"/>
      <c r="C60" s="182"/>
      <c r="D60" s="80"/>
      <c r="E60" s="188"/>
      <c r="F60" s="185"/>
      <c r="G60" s="191"/>
      <c r="H60" s="67"/>
      <c r="I60" s="7" t="str">
        <f ca="1">IF(H60="","",IF(VLOOKUP(H60,Geral!$B$35:$D$56,3,FALSE)="&lt;=",IF(YEAR(NOW())-YEAR(E59)&gt;VLOOKUP(H60,Geral!$B$35:$C$56,2,FALSE),"ý","þ"),IF(VLOOKUP(H60,Geral!$B$35:$D$56,3,FALSE)="&gt;=",IF(YEAR(NOW())-YEAR(E59)&lt;VLOOKUP(H60,Geral!$B$35:$C$56,2,FALSE),"ý","þ"))))</f>
        <v/>
      </c>
      <c r="J60" s="179"/>
      <c r="K60" s="32">
        <f ca="1">IF(H60="",0,IF(OR(H60 = Geral!$A$43,H60 = Geral!$A$44),Geral!$H$15,IF(YEAR(NOW())-YEAR(E59) &lt; 19,Geral!$I$15,Geral!$H$15)))</f>
        <v>0</v>
      </c>
      <c r="L60" s="80"/>
      <c r="M60" s="7" t="str">
        <f ca="1">IF(L60="","",IF(VLOOKUP($H60,Geral!$B$35:$D$56,3,FALSE)="&lt;=",IF(YEAR(NOW())-YEAR(VLOOKUP(L60,Atletas!$B$2:$D$101,3,FALSE))&gt;VLOOKUP($H60,Geral!$B$35:$C$56,2,FALSE),"ý","þ"),IF(VLOOKUP($H60,Geral!$B$35:$D$56,3,FALSE)="&gt;=",IF(YEAR(NOW())-YEAR(VLOOKUP(L60,Atletas!$B$2:$D$101,3,FALSE))&lt;VLOOKUP($H60,Geral!$B$35:$C$56,2,FALSE),"ý","þ"))))</f>
        <v/>
      </c>
      <c r="N60" s="36" t="str">
        <f>IF($L60="","",IF(IFERROR(VLOOKUP($L60,Atletas!$B$2:$F$101,2,FALSE),"") ="","Cadastro não encontrado. Digite os dados.",VLOOKUP($L60,Atletas!$B$2:$F$101,2,FALSE)))</f>
        <v/>
      </c>
      <c r="O60" s="23" t="str">
        <f t="shared" ref="O60" si="353">G59</f>
        <v/>
      </c>
      <c r="P60" s="38">
        <f t="shared" ref="P60" si="354">D60</f>
        <v>0</v>
      </c>
      <c r="Q60" s="8">
        <f t="shared" si="12"/>
        <v>0</v>
      </c>
      <c r="R60" s="8">
        <f t="shared" ref="R60:R61" si="355">L60</f>
        <v>0</v>
      </c>
      <c r="S60" s="9" t="str">
        <f t="shared" ref="S60" si="356">E59</f>
        <v/>
      </c>
      <c r="T60" s="8" t="str">
        <f t="shared" ref="T60" si="357">F59</f>
        <v/>
      </c>
      <c r="U60" s="10">
        <f t="shared" ref="U60" ca="1" si="358">A59</f>
        <v>0</v>
      </c>
      <c r="V60" s="11" t="str">
        <f t="shared" ref="V60" si="359">C59</f>
        <v/>
      </c>
      <c r="W60" s="46"/>
    </row>
    <row r="61" spans="1:23" ht="20.100000000000001" customHeight="1" thickBot="1" x14ac:dyDescent="0.25">
      <c r="A61" s="195"/>
      <c r="B61" s="198"/>
      <c r="C61" s="183"/>
      <c r="D61" s="41"/>
      <c r="E61" s="189"/>
      <c r="F61" s="186"/>
      <c r="G61" s="192"/>
      <c r="H61" s="68"/>
      <c r="I61" s="12" t="str">
        <f ca="1">IF(H61="","",IF(VLOOKUP(H61,Geral!$B$57:$D$67,3,FALSE)="&lt;=",IF(YEAR(NOW())-YEAR(E59)&gt;VLOOKUP(H61,Geral!$B$57:$C$67,2,FALSE),"ý","þ"),IF(VLOOKUP(H61,Geral!$B$57:$D$67,3,FALSE)="&gt;=",IF(YEAR(NOW())-YEAR(E59)&lt;VLOOKUP(H61,Geral!$B$57:$C$67,2,FALSE),"ý","þ"))))</f>
        <v/>
      </c>
      <c r="J61" s="180"/>
      <c r="K61" s="33">
        <f ca="1">IF(H61="",0,IF(OR(H61 = Geral!$A$43,H61 = Geral!$A$44),Geral!$H$15,IF(YEAR(NOW())-YEAR(E59) &lt; 19,Geral!$I$15,Geral!$H$15)))</f>
        <v>0</v>
      </c>
      <c r="L61" s="80"/>
      <c r="M61" s="7" t="str">
        <f ca="1">IF(L61="","",IF(VLOOKUP($H61,Geral!$B$57:$D$67,3,FALSE)="&lt;=",IF(YEAR(NOW())-YEAR(VLOOKUP(L61,Atletas!$B$2:$D$101,3,FALSE))&gt;VLOOKUP($H61,Geral!$B$57:$C$67,2,FALSE),"ý","þ"),IF(VLOOKUP($H61,Geral!$B$57:$D$67,3,FALSE)="&gt;=",IF(YEAR(NOW())-YEAR(VLOOKUP(L61,Atletas!$B$2:$D$101,3,FALSE))&lt;VLOOKUP($H61,Geral!$B$57:$C$67,2,FALSE),"ý","þ"))))</f>
        <v/>
      </c>
      <c r="N61" s="37" t="str">
        <f>IF($L61="","",IF(IFERROR(VLOOKUP($L61,Atletas!$B$2:$F$101,2,FALSE),"") ="","Cadastro não encontrado. Digite os dados.",VLOOKUP($L61,Atletas!$B$2:$F$101,2,FALSE)))</f>
        <v/>
      </c>
      <c r="O61" s="24" t="str">
        <f t="shared" ref="O61" si="360">G59</f>
        <v/>
      </c>
      <c r="P61" s="39">
        <f t="shared" ref="P61" si="361">D60</f>
        <v>0</v>
      </c>
      <c r="Q61" s="13">
        <f t="shared" si="12"/>
        <v>0</v>
      </c>
      <c r="R61" s="13">
        <f t="shared" si="355"/>
        <v>0</v>
      </c>
      <c r="S61" s="14" t="str">
        <f>E59</f>
        <v/>
      </c>
      <c r="T61" s="13" t="str">
        <f>F59</f>
        <v/>
      </c>
      <c r="U61" s="15">
        <f t="shared" ref="U61" ca="1" si="362">A59</f>
        <v>0</v>
      </c>
      <c r="V61" s="16" t="str">
        <f t="shared" ref="V61" si="363">C59</f>
        <v/>
      </c>
      <c r="W61" s="46"/>
    </row>
    <row r="62" spans="1:23" ht="20.100000000000001" customHeight="1" thickBot="1" x14ac:dyDescent="0.25">
      <c r="A62" s="193">
        <f t="shared" ref="A62" ca="1" si="364">SUM(K62:K64)</f>
        <v>0</v>
      </c>
      <c r="B62" s="196">
        <v>21</v>
      </c>
      <c r="C62" s="181" t="str">
        <f>IF($D63="","",IF(IFERROR(VLOOKUP($D63,Atletas!$B$2:$F$101,5,FALSE),"") ="","CLUBE",VLOOKUP($D63,Atletas!$B$2:$F$101,5,FALSE)))</f>
        <v/>
      </c>
      <c r="D62" s="40"/>
      <c r="E62" s="187" t="str">
        <f>IF($D63="","",IF(IFERROR(VLOOKUP($D63,Atletas!$B$2:$F$101,3,FALSE),"") ="","DD/MM/AAAA",VLOOKUP($D63,Atletas!$B$2:$F$101,3,FALSE)))</f>
        <v/>
      </c>
      <c r="F62" s="184" t="str">
        <f>IF($D63="","",IF(IFERROR(VLOOKUP($D63,Atletas!$B$2:$F$101,4,FALSE),"") ="","Gênero",VLOOKUP($D63,Atletas!$B$2:$F$101,4,FALSE)))</f>
        <v/>
      </c>
      <c r="G62" s="190" t="str">
        <f>IF($D63="","",IF(IFERROR(VLOOKUP($D63,Atletas!$B$2:$F$101,2,FALSE),"") ="","Cadastro não encontrado. Digite os dados.",VLOOKUP($D63,Atletas!$B$2:$F$101,2,FALSE)))</f>
        <v/>
      </c>
      <c r="H62" s="66"/>
      <c r="I62" s="5" t="str">
        <f ca="1">IF(H62="","",IF(VLOOKUP(H62,Geral!$B$13:$D$34,3,FALSE)="&lt;=",IF(YEAR(NOW())-YEAR(E62)&gt;VLOOKUP(H62,Geral!$B$13:$C$34,2,FALSE),"ý","þ"),IF(VLOOKUP(H62,Geral!$B$13:$D$34,3,FALSE)="&gt;=",IF(YEAR(NOW())-YEAR(E62)&lt;VLOOKUP(H62,Geral!$B$13:$C$34,2,FALSE),"ý","þ"))))</f>
        <v/>
      </c>
      <c r="J62" s="178" t="str">
        <f t="shared" ref="J62" si="365">IF(D63&lt;&gt;"","Sim","Não")</f>
        <v>Não</v>
      </c>
      <c r="K62" s="31">
        <f ca="1">SUM(IF(J62="Sim",IF(H62="",0,IF(OR(H62 = Geral!$A$43,H62 = Geral!$A$44),Geral!$H$13,IF(YEAR(NOW())-YEAR(E62) &lt; 19,Geral!$I$17,Geral!$H$17))),0),IF(H62="",0,IF(OR(H62 = Geral!$A$43,H62 = Geral!$A$44),Geral!$H$13,IF(YEAR(NOW())-YEAR(E62) &lt; 18,Geral!$I$13,Geral!$H$13))))</f>
        <v>0</v>
      </c>
      <c r="L62" s="175"/>
      <c r="M62" s="176"/>
      <c r="N62" s="177"/>
      <c r="O62" s="20" t="str">
        <f t="shared" ref="O62" si="366">G62</f>
        <v/>
      </c>
      <c r="P62" s="69">
        <f t="shared" ref="P62" si="367">D63</f>
        <v>0</v>
      </c>
      <c r="Q62" s="70">
        <f t="shared" si="12"/>
        <v>0</v>
      </c>
      <c r="R62" s="70"/>
      <c r="S62" s="71" t="str">
        <f t="shared" ref="S62" si="368">E62</f>
        <v/>
      </c>
      <c r="T62" s="70" t="str">
        <f t="shared" ref="T62" si="369">F62</f>
        <v/>
      </c>
      <c r="U62" s="21">
        <f t="shared" ref="U62" ca="1" si="370">A62</f>
        <v>0</v>
      </c>
      <c r="V62" s="22" t="str">
        <f t="shared" ref="V62" si="371">C62</f>
        <v/>
      </c>
      <c r="W62" s="46"/>
    </row>
    <row r="63" spans="1:23" ht="20.100000000000001" customHeight="1" thickBot="1" x14ac:dyDescent="0.25">
      <c r="A63" s="194"/>
      <c r="B63" s="197"/>
      <c r="C63" s="182"/>
      <c r="D63" s="80"/>
      <c r="E63" s="188"/>
      <c r="F63" s="185"/>
      <c r="G63" s="191"/>
      <c r="H63" s="67"/>
      <c r="I63" s="7" t="str">
        <f ca="1">IF(H63="","",IF(VLOOKUP(H63,Geral!$B$35:$D$56,3,FALSE)="&lt;=",IF(YEAR(NOW())-YEAR(E62)&gt;VLOOKUP(H63,Geral!$B$35:$C$56,2,FALSE),"ý","þ"),IF(VLOOKUP(H63,Geral!$B$35:$D$56,3,FALSE)="&gt;=",IF(YEAR(NOW())-YEAR(E62)&lt;VLOOKUP(H63,Geral!$B$35:$C$56,2,FALSE),"ý","þ"))))</f>
        <v/>
      </c>
      <c r="J63" s="179"/>
      <c r="K63" s="32">
        <f ca="1">IF(H63="",0,IF(OR(H63 = Geral!$A$43,H63 = Geral!$A$44),Geral!$H$15,IF(YEAR(NOW())-YEAR(E62) &lt; 19,Geral!$I$15,Geral!$H$15)))</f>
        <v>0</v>
      </c>
      <c r="L63" s="80"/>
      <c r="M63" s="7" t="str">
        <f ca="1">IF(L63="","",IF(VLOOKUP($H63,Geral!$B$35:$D$56,3,FALSE)="&lt;=",IF(YEAR(NOW())-YEAR(VLOOKUP(L63,Atletas!$B$2:$D$101,3,FALSE))&gt;VLOOKUP($H63,Geral!$B$35:$C$56,2,FALSE),"ý","þ"),IF(VLOOKUP($H63,Geral!$B$35:$D$56,3,FALSE)="&gt;=",IF(YEAR(NOW())-YEAR(VLOOKUP(L63,Atletas!$B$2:$D$101,3,FALSE))&lt;VLOOKUP($H63,Geral!$B$35:$C$56,2,FALSE),"ý","þ"))))</f>
        <v/>
      </c>
      <c r="N63" s="36" t="str">
        <f>IF($L63="","",IF(IFERROR(VLOOKUP($L63,Atletas!$B$2:$F$101,2,FALSE),"") ="","Cadastro não encontrado. Digite os dados.",VLOOKUP($L63,Atletas!$B$2:$F$101,2,FALSE)))</f>
        <v/>
      </c>
      <c r="O63" s="23" t="str">
        <f t="shared" ref="O63" si="372">G62</f>
        <v/>
      </c>
      <c r="P63" s="38">
        <f t="shared" ref="P63" si="373">D63</f>
        <v>0</v>
      </c>
      <c r="Q63" s="8">
        <f t="shared" si="12"/>
        <v>0</v>
      </c>
      <c r="R63" s="8">
        <f t="shared" ref="R63:R64" si="374">L63</f>
        <v>0</v>
      </c>
      <c r="S63" s="9" t="str">
        <f t="shared" ref="S63" si="375">E62</f>
        <v/>
      </c>
      <c r="T63" s="8" t="str">
        <f t="shared" ref="T63" si="376">F62</f>
        <v/>
      </c>
      <c r="U63" s="10">
        <f t="shared" ref="U63" ca="1" si="377">A62</f>
        <v>0</v>
      </c>
      <c r="V63" s="11" t="str">
        <f t="shared" ref="V63" si="378">C62</f>
        <v/>
      </c>
      <c r="W63" s="46"/>
    </row>
    <row r="64" spans="1:23" ht="20.100000000000001" customHeight="1" thickBot="1" x14ac:dyDescent="0.25">
      <c r="A64" s="195"/>
      <c r="B64" s="198"/>
      <c r="C64" s="183"/>
      <c r="D64" s="41"/>
      <c r="E64" s="189"/>
      <c r="F64" s="186"/>
      <c r="G64" s="192"/>
      <c r="H64" s="68"/>
      <c r="I64" s="12" t="str">
        <f ca="1">IF(H64="","",IF(VLOOKUP(H64,Geral!$B$57:$D$67,3,FALSE)="&lt;=",IF(YEAR(NOW())-YEAR(E62)&gt;VLOOKUP(H64,Geral!$B$57:$C$67,2,FALSE),"ý","þ"),IF(VLOOKUP(H64,Geral!$B$57:$D$67,3,FALSE)="&gt;=",IF(YEAR(NOW())-YEAR(E62)&lt;VLOOKUP(H64,Geral!$B$57:$C$67,2,FALSE),"ý","þ"))))</f>
        <v/>
      </c>
      <c r="J64" s="180"/>
      <c r="K64" s="33">
        <f ca="1">IF(H64="",0,IF(OR(H64 = Geral!$A$43,H64 = Geral!$A$44),Geral!$H$15,IF(YEAR(NOW())-YEAR(E62) &lt; 19,Geral!$I$15,Geral!$H$15)))</f>
        <v>0</v>
      </c>
      <c r="L64" s="80"/>
      <c r="M64" s="7" t="str">
        <f ca="1">IF(L64="","",IF(VLOOKUP($H64,Geral!$B$57:$D$67,3,FALSE)="&lt;=",IF(YEAR(NOW())-YEAR(VLOOKUP(L64,Atletas!$B$2:$D$101,3,FALSE))&gt;VLOOKUP($H64,Geral!$B$57:$C$67,2,FALSE),"ý","þ"),IF(VLOOKUP($H64,Geral!$B$57:$D$67,3,FALSE)="&gt;=",IF(YEAR(NOW())-YEAR(VLOOKUP(L64,Atletas!$B$2:$D$101,3,FALSE))&lt;VLOOKUP($H64,Geral!$B$57:$C$67,2,FALSE),"ý","þ"))))</f>
        <v/>
      </c>
      <c r="N64" s="37" t="str">
        <f>IF($L64="","",IF(IFERROR(VLOOKUP($L64,Atletas!$B$2:$F$101,2,FALSE),"") ="","Cadastro não encontrado. Digite os dados.",VLOOKUP($L64,Atletas!$B$2:$F$101,2,FALSE)))</f>
        <v/>
      </c>
      <c r="O64" s="24" t="str">
        <f t="shared" ref="O64" si="379">G62</f>
        <v/>
      </c>
      <c r="P64" s="39">
        <f t="shared" ref="P64" si="380">D63</f>
        <v>0</v>
      </c>
      <c r="Q64" s="13">
        <f t="shared" si="12"/>
        <v>0</v>
      </c>
      <c r="R64" s="13">
        <f t="shared" si="374"/>
        <v>0</v>
      </c>
      <c r="S64" s="14" t="str">
        <f>E62</f>
        <v/>
      </c>
      <c r="T64" s="13" t="str">
        <f>F62</f>
        <v/>
      </c>
      <c r="U64" s="15">
        <f t="shared" ref="U64" ca="1" si="381">A62</f>
        <v>0</v>
      </c>
      <c r="V64" s="16" t="str">
        <f t="shared" ref="V64" si="382">C62</f>
        <v/>
      </c>
      <c r="W64" s="46"/>
    </row>
    <row r="65" spans="1:23" ht="20.100000000000001" customHeight="1" thickBot="1" x14ac:dyDescent="0.25">
      <c r="A65" s="193">
        <f t="shared" ref="A65" ca="1" si="383">SUM(K65:K67)</f>
        <v>0</v>
      </c>
      <c r="B65" s="196">
        <v>22</v>
      </c>
      <c r="C65" s="181" t="str">
        <f>IF($D66="","",IF(IFERROR(VLOOKUP($D66,Atletas!$B$2:$F$101,5,FALSE),"") ="","CLUBE",VLOOKUP($D66,Atletas!$B$2:$F$101,5,FALSE)))</f>
        <v/>
      </c>
      <c r="D65" s="40"/>
      <c r="E65" s="187" t="str">
        <f>IF($D66="","",IF(IFERROR(VLOOKUP($D66,Atletas!$B$2:$F$101,3,FALSE),"") ="","DD/MM/AAAA",VLOOKUP($D66,Atletas!$B$2:$F$101,3,FALSE)))</f>
        <v/>
      </c>
      <c r="F65" s="184" t="str">
        <f>IF($D66="","",IF(IFERROR(VLOOKUP($D66,Atletas!$B$2:$F$101,4,FALSE),"") ="","Gênero",VLOOKUP($D66,Atletas!$B$2:$F$101,4,FALSE)))</f>
        <v/>
      </c>
      <c r="G65" s="190" t="str">
        <f>IF($D66="","",IF(IFERROR(VLOOKUP($D66,Atletas!$B$2:$F$101,2,FALSE),"") ="","Cadastro não encontrado. Digite os dados.",VLOOKUP($D66,Atletas!$B$2:$F$101,2,FALSE)))</f>
        <v/>
      </c>
      <c r="H65" s="66"/>
      <c r="I65" s="5" t="str">
        <f ca="1">IF(H65="","",IF(VLOOKUP(H65,Geral!$B$13:$D$34,3,FALSE)="&lt;=",IF(YEAR(NOW())-YEAR(E65)&gt;VLOOKUP(H65,Geral!$B$13:$C$34,2,FALSE),"ý","þ"),IF(VLOOKUP(H65,Geral!$B$13:$D$34,3,FALSE)="&gt;=",IF(YEAR(NOW())-YEAR(E65)&lt;VLOOKUP(H65,Geral!$B$13:$C$34,2,FALSE),"ý","þ"))))</f>
        <v/>
      </c>
      <c r="J65" s="178" t="str">
        <f t="shared" ref="J65" si="384">IF(D66&lt;&gt;"","Sim","Não")</f>
        <v>Não</v>
      </c>
      <c r="K65" s="31">
        <f ca="1">SUM(IF(J65="Sim",IF(H65="",0,IF(OR(H65 = Geral!$A$43,H65 = Geral!$A$44),Geral!$H$13,IF(YEAR(NOW())-YEAR(E65) &lt; 19,Geral!$I$17,Geral!$H$17))),0),IF(H65="",0,IF(OR(H65 = Geral!$A$43,H65 = Geral!$A$44),Geral!$H$13,IF(YEAR(NOW())-YEAR(E65) &lt; 18,Geral!$I$13,Geral!$H$13))))</f>
        <v>0</v>
      </c>
      <c r="L65" s="175"/>
      <c r="M65" s="176"/>
      <c r="N65" s="177"/>
      <c r="O65" s="20" t="str">
        <f t="shared" ref="O65" si="385">G65</f>
        <v/>
      </c>
      <c r="P65" s="69">
        <f t="shared" ref="P65" si="386">D66</f>
        <v>0</v>
      </c>
      <c r="Q65" s="70">
        <f t="shared" si="12"/>
        <v>0</v>
      </c>
      <c r="R65" s="70"/>
      <c r="S65" s="71" t="str">
        <f t="shared" ref="S65" si="387">E65</f>
        <v/>
      </c>
      <c r="T65" s="70" t="str">
        <f t="shared" ref="T65" si="388">F65</f>
        <v/>
      </c>
      <c r="U65" s="21">
        <f t="shared" ref="U65" ca="1" si="389">A65</f>
        <v>0</v>
      </c>
      <c r="V65" s="22" t="str">
        <f t="shared" ref="V65" si="390">C65</f>
        <v/>
      </c>
      <c r="W65" s="46"/>
    </row>
    <row r="66" spans="1:23" ht="20.100000000000001" customHeight="1" thickBot="1" x14ac:dyDescent="0.25">
      <c r="A66" s="194"/>
      <c r="B66" s="197"/>
      <c r="C66" s="182"/>
      <c r="D66" s="80"/>
      <c r="E66" s="188"/>
      <c r="F66" s="185"/>
      <c r="G66" s="191"/>
      <c r="H66" s="67"/>
      <c r="I66" s="7" t="str">
        <f ca="1">IF(H66="","",IF(VLOOKUP(H66,Geral!$B$35:$D$56,3,FALSE)="&lt;=",IF(YEAR(NOW())-YEAR(E65)&gt;VLOOKUP(H66,Geral!$B$35:$C$56,2,FALSE),"ý","þ"),IF(VLOOKUP(H66,Geral!$B$35:$D$56,3,FALSE)="&gt;=",IF(YEAR(NOW())-YEAR(E65)&lt;VLOOKUP(H66,Geral!$B$35:$C$56,2,FALSE),"ý","þ"))))</f>
        <v/>
      </c>
      <c r="J66" s="179"/>
      <c r="K66" s="32">
        <f ca="1">IF(H66="",0,IF(OR(H66 = Geral!$A$43,H66 = Geral!$A$44),Geral!$H$15,IF(YEAR(NOW())-YEAR(E65) &lt; 19,Geral!$I$15,Geral!$H$15)))</f>
        <v>0</v>
      </c>
      <c r="L66" s="80"/>
      <c r="M66" s="7" t="str">
        <f ca="1">IF(L66="","",IF(VLOOKUP($H66,Geral!$B$36:$D$56,3,FALSE)="&lt;=",IF(YEAR(NOW())-YEAR(VLOOKUP(L66,Atletas!$B$2:$D$101,3,FALSE))&gt;VLOOKUP($H66,Geral!$B$36:$C$56,2,FALSE),"ý","þ"),IF(VLOOKUP($H66,Geral!$B$36:$D$56,3,FALSE)="&gt;=",IF(YEAR(NOW())-YEAR(VLOOKUP(L66,Atletas!$B$2:$D$101,3,FALSE))&lt;VLOOKUP($H66,Geral!$B$36:$C$56,2,FALSE),"ý","þ"))))</f>
        <v/>
      </c>
      <c r="N66" s="36" t="str">
        <f>IF($L66="","",IF(IFERROR(VLOOKUP($L66,Atletas!$B$2:$F$101,2,FALSE),"") ="","Cadastro não encontrado. Digite os dados.",VLOOKUP($L66,Atletas!$B$2:$F$101,2,FALSE)))</f>
        <v/>
      </c>
      <c r="O66" s="23" t="str">
        <f t="shared" ref="O66" si="391">G65</f>
        <v/>
      </c>
      <c r="P66" s="38">
        <f t="shared" ref="P66" si="392">D66</f>
        <v>0</v>
      </c>
      <c r="Q66" s="8">
        <f t="shared" si="12"/>
        <v>0</v>
      </c>
      <c r="R66" s="8">
        <f t="shared" ref="R66:R67" si="393">L66</f>
        <v>0</v>
      </c>
      <c r="S66" s="9" t="str">
        <f t="shared" ref="S66" si="394">E65</f>
        <v/>
      </c>
      <c r="T66" s="8" t="str">
        <f t="shared" ref="T66" si="395">F65</f>
        <v/>
      </c>
      <c r="U66" s="10">
        <f t="shared" ref="U66" ca="1" si="396">A65</f>
        <v>0</v>
      </c>
      <c r="V66" s="11" t="str">
        <f t="shared" ref="V66" si="397">C65</f>
        <v/>
      </c>
      <c r="W66" s="46"/>
    </row>
    <row r="67" spans="1:23" ht="20.100000000000001" customHeight="1" thickBot="1" x14ac:dyDescent="0.25">
      <c r="A67" s="195"/>
      <c r="B67" s="198"/>
      <c r="C67" s="183"/>
      <c r="D67" s="41"/>
      <c r="E67" s="189"/>
      <c r="F67" s="186"/>
      <c r="G67" s="192"/>
      <c r="H67" s="68"/>
      <c r="I67" s="12" t="str">
        <f ca="1">IF(H67="","",IF(VLOOKUP(H67,Geral!$B$57:$D$67,3,FALSE)="&lt;=",IF(YEAR(NOW())-YEAR(E65)&gt;VLOOKUP(H67,Geral!$B$57:$C$67,2,FALSE),"ý","þ"),IF(VLOOKUP(H67,Geral!$B$57:$D$67,3,FALSE)="&gt;=",IF(YEAR(NOW())-YEAR(E65)&lt;VLOOKUP(H67,Geral!$B$57:$C$67,2,FALSE),"ý","þ"))))</f>
        <v/>
      </c>
      <c r="J67" s="180"/>
      <c r="K67" s="33">
        <f ca="1">IF(H67="",0,IF(OR(H67 = Geral!$A$43,H67 = Geral!$A$44),Geral!$H$15,IF(YEAR(NOW())-YEAR(E65) &lt; 19,Geral!$I$15,Geral!$H$15)))</f>
        <v>0</v>
      </c>
      <c r="L67" s="80"/>
      <c r="M67" s="7" t="str">
        <f ca="1">IF(L67="","",IF(VLOOKUP($H67,Geral!$B$58:$D$67,3,FALSE)="&lt;=",IF(YEAR(NOW())-YEAR(VLOOKUP(L67,Atletas!$B$2:$D$101,3,FALSE))&gt;VLOOKUP($H67,Geral!$B$58:$C$67,2,FALSE),"ý","þ"),IF(VLOOKUP($H67,Geral!$B$58:$D$67,3,FALSE)="&gt;=",IF(YEAR(NOW())-YEAR(VLOOKUP(L67,Atletas!$B$2:$D$101,3,FALSE))&lt;VLOOKUP($H67,Geral!$B$58:$C$67,2,FALSE),"ý","þ"))))</f>
        <v/>
      </c>
      <c r="N67" s="37" t="str">
        <f>IF($L67="","",IF(IFERROR(VLOOKUP($L67,Atletas!$B$2:$F$101,2,FALSE),"") ="","Cadastro não encontrado. Digite os dados.",VLOOKUP($L67,Atletas!$B$2:$F$101,2,FALSE)))</f>
        <v/>
      </c>
      <c r="O67" s="24" t="str">
        <f t="shared" ref="O67" si="398">G65</f>
        <v/>
      </c>
      <c r="P67" s="39">
        <f t="shared" ref="P67" si="399">D66</f>
        <v>0</v>
      </c>
      <c r="Q67" s="13">
        <f t="shared" si="12"/>
        <v>0</v>
      </c>
      <c r="R67" s="13">
        <f t="shared" si="393"/>
        <v>0</v>
      </c>
      <c r="S67" s="14" t="str">
        <f>E65</f>
        <v/>
      </c>
      <c r="T67" s="13" t="str">
        <f>F65</f>
        <v/>
      </c>
      <c r="U67" s="15">
        <f t="shared" ref="U67" ca="1" si="400">A65</f>
        <v>0</v>
      </c>
      <c r="V67" s="16" t="str">
        <f t="shared" ref="V67" si="401">C65</f>
        <v/>
      </c>
      <c r="W67" s="46"/>
    </row>
    <row r="68" spans="1:23" ht="20.100000000000001" customHeight="1" thickBot="1" x14ac:dyDescent="0.25">
      <c r="A68" s="193">
        <f t="shared" ref="A68" ca="1" si="402">SUM(K68:K70)</f>
        <v>0</v>
      </c>
      <c r="B68" s="196">
        <v>23</v>
      </c>
      <c r="C68" s="181" t="str">
        <f>IF($D69="","",IF(IFERROR(VLOOKUP($D69,Atletas!$B$2:$F$101,5,FALSE),"") ="","CLUBE",VLOOKUP($D69,Atletas!$B$2:$F$101,5,FALSE)))</f>
        <v/>
      </c>
      <c r="D68" s="40"/>
      <c r="E68" s="187" t="str">
        <f>IF($D69="","",IF(IFERROR(VLOOKUP($D69,Atletas!$B$2:$F$101,3,FALSE),"") ="","DD/MM/AAAA",VLOOKUP($D69,Atletas!$B$2:$F$101,3,FALSE)))</f>
        <v/>
      </c>
      <c r="F68" s="184" t="str">
        <f>IF($D69="","",IF(IFERROR(VLOOKUP($D69,Atletas!$B$2:$F$101,4,FALSE),"") ="","Gênero",VLOOKUP($D69,Atletas!$B$2:$F$101,4,FALSE)))</f>
        <v/>
      </c>
      <c r="G68" s="190" t="str">
        <f>IF($D69="","",IF(IFERROR(VLOOKUP($D69,Atletas!$B$2:$F$101,2,FALSE),"") ="","Cadastro não encontrado. Digite os dados.",VLOOKUP($D69,Atletas!$B$2:$F$101,2,FALSE)))</f>
        <v/>
      </c>
      <c r="H68" s="66"/>
      <c r="I68" s="5" t="str">
        <f ca="1">IF(H68="","",IF(VLOOKUP(H68,Geral!$B$13:$D$34,3,FALSE)="&lt;=",IF(YEAR(NOW())-YEAR(E68)&gt;VLOOKUP(H68,Geral!$B$13:$C$34,2,FALSE),"ý","þ"),IF(VLOOKUP(H68,Geral!$B$13:$D$34,3,FALSE)="&gt;=",IF(YEAR(NOW())-YEAR(E68)&lt;VLOOKUP(H68,Geral!$B$13:$C$34,2,FALSE),"ý","þ"))))</f>
        <v/>
      </c>
      <c r="J68" s="178" t="str">
        <f t="shared" ref="J68" si="403">IF(D69&lt;&gt;"","Sim","Não")</f>
        <v>Não</v>
      </c>
      <c r="K68" s="31">
        <f ca="1">SUM(IF(J68="Sim",IF(H68="",0,IF(OR(H68 = Geral!$A$43,H68 = Geral!$A$44),Geral!$H$13,IF(YEAR(NOW())-YEAR(E68) &lt; 19,Geral!$I$17,Geral!$H$17))),0),IF(H68="",0,IF(OR(H68 = Geral!$A$43,H68 = Geral!$A$44),Geral!$H$13,IF(YEAR(NOW())-YEAR(E68) &lt; 18,Geral!$I$13,Geral!$H$13))))</f>
        <v>0</v>
      </c>
      <c r="L68" s="175"/>
      <c r="M68" s="176"/>
      <c r="N68" s="177"/>
      <c r="O68" s="20" t="str">
        <f t="shared" ref="O68" si="404">G68</f>
        <v/>
      </c>
      <c r="P68" s="69">
        <f t="shared" ref="P68" si="405">D69</f>
        <v>0</v>
      </c>
      <c r="Q68" s="70">
        <f t="shared" si="12"/>
        <v>0</v>
      </c>
      <c r="R68" s="70"/>
      <c r="S68" s="71" t="str">
        <f t="shared" ref="S68" si="406">E68</f>
        <v/>
      </c>
      <c r="T68" s="70" t="str">
        <f t="shared" ref="T68" si="407">F68</f>
        <v/>
      </c>
      <c r="U68" s="21">
        <f t="shared" ref="U68" ca="1" si="408">A68</f>
        <v>0</v>
      </c>
      <c r="V68" s="22" t="str">
        <f t="shared" ref="V68" si="409">C68</f>
        <v/>
      </c>
      <c r="W68" s="46"/>
    </row>
    <row r="69" spans="1:23" ht="20.100000000000001" customHeight="1" thickBot="1" x14ac:dyDescent="0.25">
      <c r="A69" s="194"/>
      <c r="B69" s="197"/>
      <c r="C69" s="182"/>
      <c r="D69" s="80"/>
      <c r="E69" s="188"/>
      <c r="F69" s="185"/>
      <c r="G69" s="191"/>
      <c r="H69" s="67"/>
      <c r="I69" s="7" t="str">
        <f ca="1">IF(H69="","",IF(VLOOKUP(H69,Geral!$B$35:$D$56,3,FALSE)="&lt;=",IF(YEAR(NOW())-YEAR(E68)&gt;VLOOKUP(H69,Geral!$B$35:$C$56,2,FALSE),"ý","þ"),IF(VLOOKUP(H69,Geral!$B$35:$D$56,3,FALSE)="&gt;=",IF(YEAR(NOW())-YEAR(E68)&lt;VLOOKUP(H69,Geral!$B$35:$C$56,2,FALSE),"ý","þ"))))</f>
        <v/>
      </c>
      <c r="J69" s="179"/>
      <c r="K69" s="32">
        <f ca="1">IF(H69="",0,IF(OR(H69 = Geral!$A$43,H69 = Geral!$A$44),Geral!$H$15,IF(YEAR(NOW())-YEAR(E68) &lt; 19,Geral!$I$15,Geral!$H$15)))</f>
        <v>0</v>
      </c>
      <c r="L69" s="80"/>
      <c r="M69" s="7" t="str">
        <f ca="1">IF(L69="","",IF(VLOOKUP($H69,Geral!$B$36:$D$56,3,FALSE)="&lt;=",IF(YEAR(NOW())-YEAR(VLOOKUP(L69,Atletas!$B$2:$D$101,3,FALSE))&gt;VLOOKUP($H69,Geral!$B$36:$C$56,2,FALSE),"ý","þ"),IF(VLOOKUP($H69,Geral!$B$36:$D$56,3,FALSE)="&gt;=",IF(YEAR(NOW())-YEAR(VLOOKUP(L69,Atletas!$B$2:$D$101,3,FALSE))&lt;VLOOKUP($H69,Geral!$B$36:$C$56,2,FALSE),"ý","þ"))))</f>
        <v/>
      </c>
      <c r="N69" s="36" t="str">
        <f>IF($L69="","",IF(IFERROR(VLOOKUP($L69,Atletas!$B$2:$F$101,2,FALSE),"") ="","Cadastro não encontrado. Digite os dados.",VLOOKUP($L69,Atletas!$B$2:$F$101,2,FALSE)))</f>
        <v/>
      </c>
      <c r="O69" s="23" t="str">
        <f t="shared" ref="O69" si="410">G68</f>
        <v/>
      </c>
      <c r="P69" s="38">
        <f t="shared" ref="P69" si="411">D69</f>
        <v>0</v>
      </c>
      <c r="Q69" s="8">
        <f t="shared" si="12"/>
        <v>0</v>
      </c>
      <c r="R69" s="8">
        <f t="shared" ref="R69:R70" si="412">L69</f>
        <v>0</v>
      </c>
      <c r="S69" s="9" t="str">
        <f t="shared" ref="S69" si="413">E68</f>
        <v/>
      </c>
      <c r="T69" s="8" t="str">
        <f t="shared" ref="T69" si="414">F68</f>
        <v/>
      </c>
      <c r="U69" s="10">
        <f t="shared" ref="U69" ca="1" si="415">A68</f>
        <v>0</v>
      </c>
      <c r="V69" s="11" t="str">
        <f t="shared" ref="V69" si="416">C68</f>
        <v/>
      </c>
      <c r="W69" s="46"/>
    </row>
    <row r="70" spans="1:23" ht="20.100000000000001" customHeight="1" thickBot="1" x14ac:dyDescent="0.25">
      <c r="A70" s="195"/>
      <c r="B70" s="198"/>
      <c r="C70" s="183"/>
      <c r="D70" s="41"/>
      <c r="E70" s="189"/>
      <c r="F70" s="186"/>
      <c r="G70" s="192"/>
      <c r="H70" s="68"/>
      <c r="I70" s="12" t="str">
        <f ca="1">IF(H70="","",IF(VLOOKUP(H70,Geral!$B$57:$D$67,3,FALSE)="&lt;=",IF(YEAR(NOW())-YEAR(E68)&gt;VLOOKUP(H70,Geral!$B$57:$C$67,2,FALSE),"ý","þ"),IF(VLOOKUP(H70,Geral!$B$57:$D$67,3,FALSE)="&gt;=",IF(YEAR(NOW())-YEAR(E68)&lt;VLOOKUP(H70,Geral!$B$57:$C$67,2,FALSE),"ý","þ"))))</f>
        <v/>
      </c>
      <c r="J70" s="180"/>
      <c r="K70" s="33">
        <f ca="1">IF(H70="",0,IF(OR(H70 = Geral!$A$43,H70 = Geral!$A$44),Geral!$H$15,IF(YEAR(NOW())-YEAR(E68) &lt; 19,Geral!$I$15,Geral!$H$15)))</f>
        <v>0</v>
      </c>
      <c r="L70" s="43"/>
      <c r="M70" s="7" t="str">
        <f ca="1">IF(L70="","",IF(VLOOKUP($H70,Geral!$B$58:$D$67,3,FALSE)="&lt;=",IF(YEAR(NOW())-YEAR(VLOOKUP(L70,Atletas!$B$2:$D$101,3,FALSE))&gt;VLOOKUP($H70,Geral!$B$58:$C$67,2,FALSE),"ý","þ"),IF(VLOOKUP($H70,Geral!$B$58:$D$67,3,FALSE)="&gt;=",IF(YEAR(NOW())-YEAR(VLOOKUP(L70,Atletas!$B$2:$D$101,3,FALSE))&lt;VLOOKUP($H70,Geral!$B$58:$C$67,2,FALSE),"ý","þ"))))</f>
        <v/>
      </c>
      <c r="N70" s="37" t="str">
        <f>IF($L70="","",IF(IFERROR(VLOOKUP($L70,Atletas!$B$2:$F$101,2,FALSE),"") ="","Cadastro não encontrado. Digite os dados.",VLOOKUP($L70,Atletas!$B$2:$F$101,2,FALSE)))</f>
        <v/>
      </c>
      <c r="O70" s="24" t="str">
        <f t="shared" ref="O70" si="417">G68</f>
        <v/>
      </c>
      <c r="P70" s="39">
        <f t="shared" ref="P70" si="418">D69</f>
        <v>0</v>
      </c>
      <c r="Q70" s="13">
        <f t="shared" ref="Q70:Q133" si="419">H70</f>
        <v>0</v>
      </c>
      <c r="R70" s="13">
        <f t="shared" si="412"/>
        <v>0</v>
      </c>
      <c r="S70" s="14" t="str">
        <f>E68</f>
        <v/>
      </c>
      <c r="T70" s="13" t="str">
        <f>F68</f>
        <v/>
      </c>
      <c r="U70" s="15">
        <f t="shared" ref="U70" ca="1" si="420">A68</f>
        <v>0</v>
      </c>
      <c r="V70" s="16" t="str">
        <f t="shared" ref="V70" si="421">C68</f>
        <v/>
      </c>
      <c r="W70" s="46"/>
    </row>
    <row r="71" spans="1:23" ht="20.100000000000001" customHeight="1" thickBot="1" x14ac:dyDescent="0.25">
      <c r="A71" s="193">
        <f t="shared" ref="A71" ca="1" si="422">SUM(K71:K73)</f>
        <v>0</v>
      </c>
      <c r="B71" s="196">
        <v>24</v>
      </c>
      <c r="C71" s="181" t="str">
        <f>IF($D72="","",IF(IFERROR(VLOOKUP($D72,Atletas!$B$2:$F$101,5,FALSE),"") ="","CLUBE",VLOOKUP($D72,Atletas!$B$2:$F$101,5,FALSE)))</f>
        <v/>
      </c>
      <c r="D71" s="40"/>
      <c r="E71" s="187" t="str">
        <f>IF($D72="","",IF(IFERROR(VLOOKUP($D72,Atletas!$B$2:$F$101,3,FALSE),"") ="","DD/MM/AAAA",VLOOKUP($D72,Atletas!$B$2:$F$101,3,FALSE)))</f>
        <v/>
      </c>
      <c r="F71" s="184" t="str">
        <f>IF($D72="","",IF(IFERROR(VLOOKUP($D72,Atletas!$B$2:$F$101,4,FALSE),"") ="","Gênero",VLOOKUP($D72,Atletas!$B$2:$F$101,4,FALSE)))</f>
        <v/>
      </c>
      <c r="G71" s="190" t="str">
        <f>IF($D72="","",IF(IFERROR(VLOOKUP($D72,Atletas!$B$2:$F$101,2,FALSE),"") ="","Cadastro não encontrado. Digite os dados.",VLOOKUP($D72,Atletas!$B$2:$F$101,2,FALSE)))</f>
        <v/>
      </c>
      <c r="H71" s="66"/>
      <c r="I71" s="5" t="str">
        <f ca="1">IF(H71="","",IF(VLOOKUP(H71,Geral!$B$13:$D$34,3,FALSE)="&lt;=",IF(YEAR(NOW())-YEAR(E71)&gt;VLOOKUP(H71,Geral!$B$13:$C$34,2,FALSE),"ý","þ"),IF(VLOOKUP(H71,Geral!$B$13:$D$34,3,FALSE)="&gt;=",IF(YEAR(NOW())-YEAR(E71)&lt;VLOOKUP(H71,Geral!$B$13:$C$34,2,FALSE),"ý","þ"))))</f>
        <v/>
      </c>
      <c r="J71" s="178" t="str">
        <f t="shared" ref="J71" si="423">IF(D72&lt;&gt;"","Sim","Não")</f>
        <v>Não</v>
      </c>
      <c r="K71" s="31">
        <f ca="1">SUM(IF(J71="Sim",IF(H71="",0,IF(OR(H71 = Geral!$A$43,H71 = Geral!$A$44),Geral!$H$13,IF(YEAR(NOW())-YEAR(E71) &lt; 19,Geral!$I$17,Geral!$H$17))),0),IF(H71="",0,IF(OR(H71 = Geral!$A$43,H71 = Geral!$A$44),Geral!$H$13,IF(YEAR(NOW())-YEAR(E71) &lt; 18,Geral!$I$13,Geral!$H$13))))</f>
        <v>0</v>
      </c>
      <c r="L71" s="175"/>
      <c r="M71" s="176"/>
      <c r="N71" s="177"/>
      <c r="O71" s="20" t="str">
        <f t="shared" ref="O71" si="424">G71</f>
        <v/>
      </c>
      <c r="P71" s="69">
        <f t="shared" ref="P71" si="425">D72</f>
        <v>0</v>
      </c>
      <c r="Q71" s="70">
        <f t="shared" si="419"/>
        <v>0</v>
      </c>
      <c r="R71" s="70"/>
      <c r="S71" s="71" t="str">
        <f t="shared" ref="S71" si="426">E71</f>
        <v/>
      </c>
      <c r="T71" s="70" t="str">
        <f t="shared" ref="T71" si="427">F71</f>
        <v/>
      </c>
      <c r="U71" s="21">
        <f t="shared" ref="U71" ca="1" si="428">A71</f>
        <v>0</v>
      </c>
      <c r="V71" s="22" t="str">
        <f t="shared" ref="V71" si="429">C71</f>
        <v/>
      </c>
      <c r="W71" s="46"/>
    </row>
    <row r="72" spans="1:23" ht="20.100000000000001" customHeight="1" thickBot="1" x14ac:dyDescent="0.25">
      <c r="A72" s="194"/>
      <c r="B72" s="197"/>
      <c r="C72" s="182"/>
      <c r="D72" s="80"/>
      <c r="E72" s="188"/>
      <c r="F72" s="185"/>
      <c r="G72" s="191"/>
      <c r="H72" s="67"/>
      <c r="I72" s="7" t="str">
        <f ca="1">IF(H72="","",IF(VLOOKUP(H72,Geral!$B$35:$D$56,3,FALSE)="&lt;=",IF(YEAR(NOW())-YEAR(E71)&gt;VLOOKUP(H72,Geral!$B$35:$C$56,2,FALSE),"ý","þ"),IF(VLOOKUP(H72,Geral!$B$35:$D$56,3,FALSE)="&gt;=",IF(YEAR(NOW())-YEAR(E71)&lt;VLOOKUP(H72,Geral!$B$35:$C$56,2,FALSE),"ý","þ"))))</f>
        <v/>
      </c>
      <c r="J72" s="179"/>
      <c r="K72" s="32">
        <f ca="1">IF(H72="",0,IF(OR(H72 = Geral!$A$43,H72 = Geral!$A$44),Geral!$H$15,IF(YEAR(NOW())-YEAR(E71) &lt; 19,Geral!$I$15,Geral!$H$15)))</f>
        <v>0</v>
      </c>
      <c r="L72" s="80"/>
      <c r="M72" s="7" t="str">
        <f ca="1">IF(L72="","",IF(VLOOKUP($H72,Geral!$B$36:$D$56,3,FALSE)="&lt;=",IF(YEAR(NOW())-YEAR(VLOOKUP(L72,Atletas!$B$2:$D$101,3,FALSE))&gt;VLOOKUP($H72,Geral!$B$36:$C$56,2,FALSE),"ý","þ"),IF(VLOOKUP($H72,Geral!$B$36:$D$56,3,FALSE)="&gt;=",IF(YEAR(NOW())-YEAR(VLOOKUP(L72,Atletas!$B$2:$D$101,3,FALSE))&lt;VLOOKUP($H72,Geral!$B$36:$C$56,2,FALSE),"ý","þ"))))</f>
        <v/>
      </c>
      <c r="N72" s="36" t="str">
        <f>IF($L72="","",IF(IFERROR(VLOOKUP($L72,Atletas!$B$2:$F$101,2,FALSE),"") ="","Cadastro não encontrado. Digite os dados.",VLOOKUP($L72,Atletas!$B$2:$F$101,2,FALSE)))</f>
        <v/>
      </c>
      <c r="O72" s="23" t="str">
        <f t="shared" ref="O72" si="430">G71</f>
        <v/>
      </c>
      <c r="P72" s="38">
        <f t="shared" ref="P72" si="431">D72</f>
        <v>0</v>
      </c>
      <c r="Q72" s="8">
        <f t="shared" si="419"/>
        <v>0</v>
      </c>
      <c r="R72" s="8">
        <f t="shared" ref="R72:R73" si="432">L72</f>
        <v>0</v>
      </c>
      <c r="S72" s="9" t="str">
        <f t="shared" ref="S72" si="433">E71</f>
        <v/>
      </c>
      <c r="T72" s="8" t="str">
        <f t="shared" ref="T72" si="434">F71</f>
        <v/>
      </c>
      <c r="U72" s="10">
        <f t="shared" ref="U72" ca="1" si="435">A71</f>
        <v>0</v>
      </c>
      <c r="V72" s="11" t="str">
        <f t="shared" ref="V72" si="436">C71</f>
        <v/>
      </c>
      <c r="W72" s="46"/>
    </row>
    <row r="73" spans="1:23" ht="20.100000000000001" customHeight="1" thickBot="1" x14ac:dyDescent="0.25">
      <c r="A73" s="195"/>
      <c r="B73" s="198"/>
      <c r="C73" s="183"/>
      <c r="D73" s="41"/>
      <c r="E73" s="189"/>
      <c r="F73" s="186"/>
      <c r="G73" s="192"/>
      <c r="H73" s="68"/>
      <c r="I73" s="12" t="str">
        <f ca="1">IF(H73="","",IF(VLOOKUP(H73,Geral!$B$57:$D$67,3,FALSE)="&lt;=",IF(YEAR(NOW())-YEAR(E71)&gt;VLOOKUP(H73,Geral!$B$57:$C$67,2,FALSE),"ý","þ"),IF(VLOOKUP(H73,Geral!$B$57:$D$67,3,FALSE)="&gt;=",IF(YEAR(NOW())-YEAR(E71)&lt;VLOOKUP(H73,Geral!$B$57:$C$67,2,FALSE),"ý","þ"))))</f>
        <v/>
      </c>
      <c r="J73" s="180"/>
      <c r="K73" s="33">
        <f ca="1">IF(H73="",0,IF(OR(H73 = Geral!$A$43,H73 = Geral!$A$44),Geral!$H$15,IF(YEAR(NOW())-YEAR(E71) &lt; 19,Geral!$I$15,Geral!$H$15)))</f>
        <v>0</v>
      </c>
      <c r="L73" s="80"/>
      <c r="M73" s="7" t="str">
        <f ca="1">IF(L73="","",IF(VLOOKUP($H73,Geral!$B$58:$D$67,3,FALSE)="&lt;=",IF(YEAR(NOW())-YEAR(VLOOKUP(L73,Atletas!$B$2:$D$101,3,FALSE))&gt;VLOOKUP($H73,Geral!$B$58:$C$67,2,FALSE),"ý","þ"),IF(VLOOKUP($H73,Geral!$B$58:$D$67,3,FALSE)="&gt;=",IF(YEAR(NOW())-YEAR(VLOOKUP(L73,Atletas!$B$2:$D$101,3,FALSE))&lt;VLOOKUP($H73,Geral!$B$58:$C$67,2,FALSE),"ý","þ"))))</f>
        <v/>
      </c>
      <c r="N73" s="37" t="str">
        <f>IF($L73="","",IF(IFERROR(VLOOKUP($L73,Atletas!$B$2:$F$101,2,FALSE),"") ="","Cadastro não encontrado. Digite os dados.",VLOOKUP($L73,Atletas!$B$2:$F$101,2,FALSE)))</f>
        <v/>
      </c>
      <c r="O73" s="24" t="str">
        <f t="shared" ref="O73" si="437">G71</f>
        <v/>
      </c>
      <c r="P73" s="39">
        <f t="shared" ref="P73" si="438">D72</f>
        <v>0</v>
      </c>
      <c r="Q73" s="13">
        <f t="shared" si="419"/>
        <v>0</v>
      </c>
      <c r="R73" s="13">
        <f t="shared" si="432"/>
        <v>0</v>
      </c>
      <c r="S73" s="14" t="str">
        <f>E71</f>
        <v/>
      </c>
      <c r="T73" s="13" t="str">
        <f>F71</f>
        <v/>
      </c>
      <c r="U73" s="15">
        <f t="shared" ref="U73" ca="1" si="439">A71</f>
        <v>0</v>
      </c>
      <c r="V73" s="16" t="str">
        <f t="shared" ref="V73" si="440">C71</f>
        <v/>
      </c>
      <c r="W73" s="46"/>
    </row>
    <row r="74" spans="1:23" ht="20.100000000000001" customHeight="1" thickBot="1" x14ac:dyDescent="0.25">
      <c r="A74" s="193">
        <f t="shared" ref="A74" ca="1" si="441">SUM(K74:K76)</f>
        <v>0</v>
      </c>
      <c r="B74" s="196">
        <v>25</v>
      </c>
      <c r="C74" s="181" t="str">
        <f>IF($D75="","",IF(IFERROR(VLOOKUP($D75,Atletas!$B$2:$F$101,5,FALSE),"") ="","CLUBE",VLOOKUP($D75,Atletas!$B$2:$F$101,5,FALSE)))</f>
        <v/>
      </c>
      <c r="D74" s="40"/>
      <c r="E74" s="187" t="str">
        <f>IF($D75="","",IF(IFERROR(VLOOKUP($D75,Atletas!$B$2:$F$101,3,FALSE),"") ="","DD/MM/AAAA",VLOOKUP($D75,Atletas!$B$2:$F$101,3,FALSE)))</f>
        <v/>
      </c>
      <c r="F74" s="184" t="str">
        <f>IF($D75="","",IF(IFERROR(VLOOKUP($D75,Atletas!$B$2:$F$101,4,FALSE),"") ="","Gênero",VLOOKUP($D75,Atletas!$B$2:$F$101,4,FALSE)))</f>
        <v/>
      </c>
      <c r="G74" s="190" t="str">
        <f>IF($D75="","",IF(IFERROR(VLOOKUP($D75,Atletas!$B$2:$F$101,2,FALSE),"") ="","Cadastro não encontrado. Digite os dados.",VLOOKUP($D75,Atletas!$B$2:$F$101,2,FALSE)))</f>
        <v/>
      </c>
      <c r="H74" s="66"/>
      <c r="I74" s="5" t="str">
        <f ca="1">IF(H74="","",IF(VLOOKUP(H74,Geral!$B$13:$D$34,3,FALSE)="&lt;=",IF(YEAR(NOW())-YEAR(E74)&gt;VLOOKUP(H74,Geral!$B$13:$C$34,2,FALSE),"ý","þ"),IF(VLOOKUP(H74,Geral!$B$13:$D$34,3,FALSE)="&gt;=",IF(YEAR(NOW())-YEAR(E74)&lt;VLOOKUP(H74,Geral!$B$13:$C$34,2,FALSE),"ý","þ"))))</f>
        <v/>
      </c>
      <c r="J74" s="178" t="str">
        <f t="shared" ref="J74" si="442">IF(D75&lt;&gt;"","Sim","Não")</f>
        <v>Não</v>
      </c>
      <c r="K74" s="31">
        <f ca="1">SUM(IF(J74="Sim",IF(H74="",0,IF(OR(H74 = Geral!$A$43,H74 = Geral!$A$44),Geral!$H$13,IF(YEAR(NOW())-YEAR(E74) &lt; 19,Geral!$I$17,Geral!$H$17))),0),IF(H74="",0,IF(OR(H74 = Geral!$A$43,H74 = Geral!$A$44),Geral!$H$13,IF(YEAR(NOW())-YEAR(E74) &lt; 18,Geral!$I$13,Geral!$H$13))))</f>
        <v>0</v>
      </c>
      <c r="L74" s="175"/>
      <c r="M74" s="176"/>
      <c r="N74" s="177"/>
      <c r="O74" s="20" t="str">
        <f t="shared" ref="O74" si="443">G74</f>
        <v/>
      </c>
      <c r="P74" s="69">
        <f t="shared" ref="P74" si="444">D75</f>
        <v>0</v>
      </c>
      <c r="Q74" s="70">
        <f t="shared" si="419"/>
        <v>0</v>
      </c>
      <c r="R74" s="70"/>
      <c r="S74" s="71" t="str">
        <f t="shared" ref="S74" si="445">E74</f>
        <v/>
      </c>
      <c r="T74" s="70" t="str">
        <f t="shared" ref="T74" si="446">F74</f>
        <v/>
      </c>
      <c r="U74" s="21">
        <f t="shared" ref="U74" ca="1" si="447">A74</f>
        <v>0</v>
      </c>
      <c r="V74" s="22" t="str">
        <f t="shared" ref="V74" si="448">C74</f>
        <v/>
      </c>
      <c r="W74" s="46"/>
    </row>
    <row r="75" spans="1:23" ht="20.100000000000001" customHeight="1" thickBot="1" x14ac:dyDescent="0.25">
      <c r="A75" s="194"/>
      <c r="B75" s="197"/>
      <c r="C75" s="182"/>
      <c r="D75" s="80"/>
      <c r="E75" s="188"/>
      <c r="F75" s="185"/>
      <c r="G75" s="191"/>
      <c r="H75" s="67"/>
      <c r="I75" s="7" t="str">
        <f ca="1">IF(H75="","",IF(VLOOKUP(H75,Geral!$B$35:$D$56,3,FALSE)="&lt;=",IF(YEAR(NOW())-YEAR(E74)&gt;VLOOKUP(H75,Geral!$B$35:$C$56,2,FALSE),"ý","þ"),IF(VLOOKUP(H75,Geral!$B$35:$D$56,3,FALSE)="&gt;=",IF(YEAR(NOW())-YEAR(E74)&lt;VLOOKUP(H75,Geral!$B$35:$C$56,2,FALSE),"ý","þ"))))</f>
        <v/>
      </c>
      <c r="J75" s="179"/>
      <c r="K75" s="32">
        <f ca="1">IF(H75="",0,IF(OR(H75 = Geral!$A$43,H75 = Geral!$A$44),Geral!$H$15,IF(YEAR(NOW())-YEAR(E74) &lt; 19,Geral!$I$15,Geral!$H$15)))</f>
        <v>0</v>
      </c>
      <c r="L75" s="80"/>
      <c r="M75" s="7" t="str">
        <f ca="1">IF(L75="","",IF(VLOOKUP($H75,Geral!$B$36:$D$56,3,FALSE)="&lt;=",IF(YEAR(NOW())-YEAR(VLOOKUP(L75,Atletas!$B$2:$D$101,3,FALSE))&gt;VLOOKUP($H75,Geral!$B$36:$C$56,2,FALSE),"ý","þ"),IF(VLOOKUP($H75,Geral!$B$36:$D$56,3,FALSE)="&gt;=",IF(YEAR(NOW())-YEAR(VLOOKUP(L75,Atletas!$B$2:$D$101,3,FALSE))&lt;VLOOKUP($H75,Geral!$B$36:$C$56,2,FALSE),"ý","þ"))))</f>
        <v/>
      </c>
      <c r="N75" s="36" t="str">
        <f>IF($L75="","",IF(IFERROR(VLOOKUP($L75,Atletas!$B$2:$F$101,2,FALSE),"") ="","Cadastro não encontrado. Digite os dados.",VLOOKUP($L75,Atletas!$B$2:$F$101,2,FALSE)))</f>
        <v/>
      </c>
      <c r="O75" s="23" t="str">
        <f t="shared" ref="O75" si="449">G74</f>
        <v/>
      </c>
      <c r="P75" s="38">
        <f t="shared" ref="P75" si="450">D75</f>
        <v>0</v>
      </c>
      <c r="Q75" s="8">
        <f t="shared" si="419"/>
        <v>0</v>
      </c>
      <c r="R75" s="8">
        <f t="shared" ref="R75:R76" si="451">L75</f>
        <v>0</v>
      </c>
      <c r="S75" s="9" t="str">
        <f t="shared" ref="S75" si="452">E74</f>
        <v/>
      </c>
      <c r="T75" s="8" t="str">
        <f t="shared" ref="T75" si="453">F74</f>
        <v/>
      </c>
      <c r="U75" s="10">
        <f t="shared" ref="U75" ca="1" si="454">A74</f>
        <v>0</v>
      </c>
      <c r="V75" s="11" t="str">
        <f t="shared" ref="V75" si="455">C74</f>
        <v/>
      </c>
      <c r="W75" s="46"/>
    </row>
    <row r="76" spans="1:23" ht="20.100000000000001" customHeight="1" thickBot="1" x14ac:dyDescent="0.25">
      <c r="A76" s="195"/>
      <c r="B76" s="198"/>
      <c r="C76" s="183"/>
      <c r="D76" s="41"/>
      <c r="E76" s="189"/>
      <c r="F76" s="186"/>
      <c r="G76" s="192"/>
      <c r="H76" s="68"/>
      <c r="I76" s="12" t="str">
        <f ca="1">IF(H76="","",IF(VLOOKUP(H76,Geral!$B$57:$D$67,3,FALSE)="&lt;=",IF(YEAR(NOW())-YEAR(E74)&gt;VLOOKUP(H76,Geral!$B$57:$C$67,2,FALSE),"ý","þ"),IF(VLOOKUP(H76,Geral!$B$57:$D$67,3,FALSE)="&gt;=",IF(YEAR(NOW())-YEAR(E74)&lt;VLOOKUP(H76,Geral!$B$57:$C$67,2,FALSE),"ý","þ"))))</f>
        <v/>
      </c>
      <c r="J76" s="180"/>
      <c r="K76" s="33">
        <f ca="1">IF(H76="",0,IF(OR(H76 = Geral!$A$43,H76 = Geral!$A$44),Geral!$H$15,IF(YEAR(NOW())-YEAR(E74) &lt; 19,Geral!$I$15,Geral!$H$15)))</f>
        <v>0</v>
      </c>
      <c r="L76" s="43"/>
      <c r="M76" s="7" t="str">
        <f ca="1">IF(L76="","",IF(VLOOKUP($H76,Geral!$B$58:$D$67,3,FALSE)="&lt;=",IF(YEAR(NOW())-YEAR(VLOOKUP(L76,Atletas!$B$2:$D$101,3,FALSE))&gt;VLOOKUP($H76,Geral!$B$58:$C$67,2,FALSE),"ý","þ"),IF(VLOOKUP($H76,Geral!$B$58:$D$67,3,FALSE)="&gt;=",IF(YEAR(NOW())-YEAR(VLOOKUP(L76,Atletas!$B$2:$D$101,3,FALSE))&lt;VLOOKUP($H76,Geral!$B$58:$C$67,2,FALSE),"ý","þ"))))</f>
        <v/>
      </c>
      <c r="N76" s="37" t="str">
        <f>IF($L76="","",IF(IFERROR(VLOOKUP($L76,Atletas!$B$2:$F$101,2,FALSE),"") ="","Cadastro não encontrado. Digite os dados.",VLOOKUP($L76,Atletas!$B$2:$F$101,2,FALSE)))</f>
        <v/>
      </c>
      <c r="O76" s="24" t="str">
        <f t="shared" ref="O76" si="456">G74</f>
        <v/>
      </c>
      <c r="P76" s="39">
        <f t="shared" ref="P76" si="457">D75</f>
        <v>0</v>
      </c>
      <c r="Q76" s="13">
        <f t="shared" si="419"/>
        <v>0</v>
      </c>
      <c r="R76" s="13">
        <f t="shared" si="451"/>
        <v>0</v>
      </c>
      <c r="S76" s="14" t="str">
        <f>E74</f>
        <v/>
      </c>
      <c r="T76" s="13" t="str">
        <f>F74</f>
        <v/>
      </c>
      <c r="U76" s="15">
        <f t="shared" ref="U76" ca="1" si="458">A74</f>
        <v>0</v>
      </c>
      <c r="V76" s="16" t="str">
        <f t="shared" ref="V76" si="459">C74</f>
        <v/>
      </c>
      <c r="W76" s="46"/>
    </row>
    <row r="77" spans="1:23" ht="20.100000000000001" customHeight="1" thickBot="1" x14ac:dyDescent="0.25">
      <c r="A77" s="193">
        <f t="shared" ref="A77" ca="1" si="460">SUM(K77:K79)</f>
        <v>0</v>
      </c>
      <c r="B77" s="196">
        <v>26</v>
      </c>
      <c r="C77" s="181" t="str">
        <f>IF($D78="","",IF(IFERROR(VLOOKUP($D78,Atletas!$B$2:$F$101,5,FALSE),"") ="","CLUBE",VLOOKUP($D78,Atletas!$B$2:$F$101,5,FALSE)))</f>
        <v/>
      </c>
      <c r="D77" s="40"/>
      <c r="E77" s="187" t="str">
        <f>IF($D78="","",IF(IFERROR(VLOOKUP($D78,Atletas!$B$2:$F$101,3,FALSE),"") ="","DD/MM/AAAA",VLOOKUP($D78,Atletas!$B$2:$F$101,3,FALSE)))</f>
        <v/>
      </c>
      <c r="F77" s="184" t="str">
        <f>IF($D78="","",IF(IFERROR(VLOOKUP($D78,Atletas!$B$2:$F$101,4,FALSE),"") ="","Gênero",VLOOKUP($D78,Atletas!$B$2:$F$101,4,FALSE)))</f>
        <v/>
      </c>
      <c r="G77" s="190" t="str">
        <f>IF($D78="","",IF(IFERROR(VLOOKUP($D78,Atletas!$B$2:$F$101,2,FALSE),"") ="","Cadastro não encontrado. Digite os dados.",VLOOKUP($D78,Atletas!$B$2:$F$101,2,FALSE)))</f>
        <v/>
      </c>
      <c r="H77" s="66"/>
      <c r="I77" s="5" t="str">
        <f ca="1">IF(H77="","",IF(VLOOKUP(H77,Geral!$B$13:$D$34,3,FALSE)="&lt;=",IF(YEAR(NOW())-YEAR(E77)&gt;VLOOKUP(H77,Geral!$B$13:$C$34,2,FALSE),"ý","þ"),IF(VLOOKUP(H77,Geral!$B$13:$D$34,3,FALSE)="&gt;=",IF(YEAR(NOW())-YEAR(E77)&lt;VLOOKUP(H77,Geral!$B$13:$C$34,2,FALSE),"ý","þ"))))</f>
        <v/>
      </c>
      <c r="J77" s="178" t="str">
        <f t="shared" ref="J77" si="461">IF(D78&lt;&gt;"","Sim","Não")</f>
        <v>Não</v>
      </c>
      <c r="K77" s="31">
        <f ca="1">SUM(IF(J77="Sim",IF(H77="",0,IF(OR(H77 = Geral!$A$43,H77 = Geral!$A$44),Geral!$H$13,IF(YEAR(NOW())-YEAR(E77) &lt; 19,Geral!$I$17,Geral!$H$17))),0),IF(H77="",0,IF(OR(H77 = Geral!$A$43,H77 = Geral!$A$44),Geral!$H$13,IF(YEAR(NOW())-YEAR(E77) &lt; 18,Geral!$I$13,Geral!$H$13))))</f>
        <v>0</v>
      </c>
      <c r="L77" s="175"/>
      <c r="M77" s="176"/>
      <c r="N77" s="177"/>
      <c r="O77" s="20" t="str">
        <f t="shared" ref="O77" si="462">G77</f>
        <v/>
      </c>
      <c r="P77" s="69">
        <f t="shared" ref="P77" si="463">D78</f>
        <v>0</v>
      </c>
      <c r="Q77" s="70">
        <f t="shared" si="419"/>
        <v>0</v>
      </c>
      <c r="R77" s="70"/>
      <c r="S77" s="71" t="str">
        <f t="shared" ref="S77" si="464">E77</f>
        <v/>
      </c>
      <c r="T77" s="70" t="str">
        <f t="shared" ref="T77" si="465">F77</f>
        <v/>
      </c>
      <c r="U77" s="21">
        <f t="shared" ref="U77" ca="1" si="466">A77</f>
        <v>0</v>
      </c>
      <c r="V77" s="22" t="str">
        <f t="shared" ref="V77" si="467">C77</f>
        <v/>
      </c>
      <c r="W77" s="46"/>
    </row>
    <row r="78" spans="1:23" ht="20.100000000000001" customHeight="1" thickBot="1" x14ac:dyDescent="0.25">
      <c r="A78" s="194"/>
      <c r="B78" s="197"/>
      <c r="C78" s="182"/>
      <c r="D78" s="80"/>
      <c r="E78" s="188"/>
      <c r="F78" s="185"/>
      <c r="G78" s="191"/>
      <c r="H78" s="67"/>
      <c r="I78" s="7" t="str">
        <f ca="1">IF(H78="","",IF(VLOOKUP(H78,Geral!$B$35:$D$56,3,FALSE)="&lt;=",IF(YEAR(NOW())-YEAR(E77)&gt;VLOOKUP(H78,Geral!$B$35:$C$56,2,FALSE),"ý","þ"),IF(VLOOKUP(H78,Geral!$B$35:$D$56,3,FALSE)="&gt;=",IF(YEAR(NOW())-YEAR(E77)&lt;VLOOKUP(H78,Geral!$B$35:$C$56,2,FALSE),"ý","þ"))))</f>
        <v/>
      </c>
      <c r="J78" s="179"/>
      <c r="K78" s="32">
        <f ca="1">IF(H78="",0,IF(OR(H78 = Geral!$A$43,H78 = Geral!$A$44),Geral!$H$15,IF(YEAR(NOW())-YEAR(E77) &lt; 19,Geral!$I$15,Geral!$H$15)))</f>
        <v>0</v>
      </c>
      <c r="L78" s="80"/>
      <c r="M78" s="7" t="str">
        <f ca="1">IF(L78="","",IF(VLOOKUP($H78,Geral!$B$36:$D$56,3,FALSE)="&lt;=",IF(YEAR(NOW())-YEAR(VLOOKUP(L78,Atletas!$B$2:$D$101,3,FALSE))&gt;VLOOKUP($H78,Geral!$B$36:$C$56,2,FALSE),"ý","þ"),IF(VLOOKUP($H78,Geral!$B$36:$D$56,3,FALSE)="&gt;=",IF(YEAR(NOW())-YEAR(VLOOKUP(L78,Atletas!$B$2:$D$101,3,FALSE))&lt;VLOOKUP($H78,Geral!$B$36:$C$56,2,FALSE),"ý","þ"))))</f>
        <v/>
      </c>
      <c r="N78" s="36" t="str">
        <f>IF($L78="","",IF(IFERROR(VLOOKUP($L78,Atletas!$B$2:$F$101,2,FALSE),"") ="","Cadastro não encontrado. Digite os dados.",VLOOKUP($L78,Atletas!$B$2:$F$101,2,FALSE)))</f>
        <v/>
      </c>
      <c r="O78" s="23" t="str">
        <f t="shared" ref="O78" si="468">G77</f>
        <v/>
      </c>
      <c r="P78" s="38">
        <f t="shared" ref="P78" si="469">D78</f>
        <v>0</v>
      </c>
      <c r="Q78" s="8">
        <f t="shared" si="419"/>
        <v>0</v>
      </c>
      <c r="R78" s="8">
        <f t="shared" ref="R78:R79" si="470">L78</f>
        <v>0</v>
      </c>
      <c r="S78" s="9" t="str">
        <f t="shared" ref="S78" si="471">E77</f>
        <v/>
      </c>
      <c r="T78" s="8" t="str">
        <f t="shared" ref="T78" si="472">F77</f>
        <v/>
      </c>
      <c r="U78" s="10">
        <f t="shared" ref="U78" ca="1" si="473">A77</f>
        <v>0</v>
      </c>
      <c r="V78" s="11" t="str">
        <f t="shared" ref="V78" si="474">C77</f>
        <v/>
      </c>
      <c r="W78" s="46"/>
    </row>
    <row r="79" spans="1:23" ht="20.100000000000001" customHeight="1" thickBot="1" x14ac:dyDescent="0.25">
      <c r="A79" s="195"/>
      <c r="B79" s="198"/>
      <c r="C79" s="183"/>
      <c r="D79" s="41"/>
      <c r="E79" s="189"/>
      <c r="F79" s="186"/>
      <c r="G79" s="192"/>
      <c r="H79" s="68"/>
      <c r="I79" s="12" t="str">
        <f ca="1">IF(H79="","",IF(VLOOKUP(H79,Geral!$B$57:$D$67,3,FALSE)="&lt;=",IF(YEAR(NOW())-YEAR(E77)&gt;VLOOKUP(H79,Geral!$B$57:$C$67,2,FALSE),"ý","þ"),IF(VLOOKUP(H79,Geral!$B$57:$D$67,3,FALSE)="&gt;=",IF(YEAR(NOW())-YEAR(E77)&lt;VLOOKUP(H79,Geral!$B$57:$C$67,2,FALSE),"ý","þ"))))</f>
        <v/>
      </c>
      <c r="J79" s="180"/>
      <c r="K79" s="33">
        <f ca="1">IF(H79="",0,IF(OR(H79 = Geral!$A$43,H79 = Geral!$A$44),Geral!$H$15,IF(YEAR(NOW())-YEAR(E77) &lt; 19,Geral!$I$15,Geral!$H$15)))</f>
        <v>0</v>
      </c>
      <c r="L79" s="80"/>
      <c r="M79" s="7" t="str">
        <f ca="1">IF(L79="","",IF(VLOOKUP($H79,Geral!$B$58:$D$67,3,FALSE)="&lt;=",IF(YEAR(NOW())-YEAR(VLOOKUP(L79,Atletas!$B$2:$D$101,3,FALSE))&gt;VLOOKUP($H79,Geral!$B$58:$C$67,2,FALSE),"ý","þ"),IF(VLOOKUP($H79,Geral!$B$58:$D$67,3,FALSE)="&gt;=",IF(YEAR(NOW())-YEAR(VLOOKUP(L79,Atletas!$B$2:$D$101,3,FALSE))&lt;VLOOKUP($H79,Geral!$B$58:$C$67,2,FALSE),"ý","þ"))))</f>
        <v/>
      </c>
      <c r="N79" s="37" t="str">
        <f>IF($L79="","",IF(IFERROR(VLOOKUP($L79,Atletas!$B$2:$F$101,2,FALSE),"") ="","Cadastro não encontrado. Digite os dados.",VLOOKUP($L79,Atletas!$B$2:$F$101,2,FALSE)))</f>
        <v/>
      </c>
      <c r="O79" s="24" t="str">
        <f t="shared" ref="O79" si="475">G77</f>
        <v/>
      </c>
      <c r="P79" s="39">
        <f t="shared" ref="P79" si="476">D78</f>
        <v>0</v>
      </c>
      <c r="Q79" s="13">
        <f t="shared" si="419"/>
        <v>0</v>
      </c>
      <c r="R79" s="13">
        <f t="shared" si="470"/>
        <v>0</v>
      </c>
      <c r="S79" s="14" t="str">
        <f>E77</f>
        <v/>
      </c>
      <c r="T79" s="13" t="str">
        <f>F77</f>
        <v/>
      </c>
      <c r="U79" s="15">
        <f t="shared" ref="U79" ca="1" si="477">A77</f>
        <v>0</v>
      </c>
      <c r="V79" s="16" t="str">
        <f t="shared" ref="V79" si="478">C77</f>
        <v/>
      </c>
      <c r="W79" s="46"/>
    </row>
    <row r="80" spans="1:23" ht="20.100000000000001" customHeight="1" thickBot="1" x14ac:dyDescent="0.25">
      <c r="A80" s="193">
        <f t="shared" ref="A80" ca="1" si="479">SUM(K80:K82)</f>
        <v>0</v>
      </c>
      <c r="B80" s="196">
        <v>27</v>
      </c>
      <c r="C80" s="181" t="str">
        <f>IF($D81="","",IF(IFERROR(VLOOKUP($D81,Atletas!$B$2:$F$101,5,FALSE),"") ="","CLUBE",VLOOKUP($D81,Atletas!$B$2:$F$101,5,FALSE)))</f>
        <v/>
      </c>
      <c r="D80" s="40"/>
      <c r="E80" s="187" t="str">
        <f>IF($D81="","",IF(IFERROR(VLOOKUP($D81,Atletas!$B$2:$F$101,3,FALSE),"") ="","DD/MM/AAAA",VLOOKUP($D81,Atletas!$B$2:$F$101,3,FALSE)))</f>
        <v/>
      </c>
      <c r="F80" s="184" t="str">
        <f>IF($D81="","",IF(IFERROR(VLOOKUP($D81,Atletas!$B$2:$F$101,4,FALSE),"") ="","Gênero",VLOOKUP($D81,Atletas!$B$2:$F$101,4,FALSE)))</f>
        <v/>
      </c>
      <c r="G80" s="190" t="str">
        <f>IF($D81="","",IF(IFERROR(VLOOKUP($D81,Atletas!$B$2:$F$101,2,FALSE),"") ="","Cadastro não encontrado. Digite os dados.",VLOOKUP($D81,Atletas!$B$2:$F$101,2,FALSE)))</f>
        <v/>
      </c>
      <c r="H80" s="66"/>
      <c r="I80" s="5" t="str">
        <f ca="1">IF(H80="","",IF(VLOOKUP(H80,Geral!$B$13:$D$34,3,FALSE)="&lt;=",IF(YEAR(NOW())-YEAR(E80)&gt;VLOOKUP(H80,Geral!$B$13:$C$34,2,FALSE),"ý","þ"),IF(VLOOKUP(H80,Geral!$B$13:$D$34,3,FALSE)="&gt;=",IF(YEAR(NOW())-YEAR(E80)&lt;VLOOKUP(H80,Geral!$B$13:$C$34,2,FALSE),"ý","þ"))))</f>
        <v/>
      </c>
      <c r="J80" s="178" t="str">
        <f t="shared" ref="J80" si="480">IF(D81&lt;&gt;"","Sim","Não")</f>
        <v>Não</v>
      </c>
      <c r="K80" s="31">
        <f ca="1">SUM(IF(J80="Sim",IF(H80="",0,IF(OR(H80 = Geral!$A$43,H80 = Geral!$A$44),Geral!$H$13,IF(YEAR(NOW())-YEAR(E80) &lt; 19,Geral!$I$17,Geral!$H$17))),0),IF(H80="",0,IF(OR(H80 = Geral!$A$43,H80 = Geral!$A$44),Geral!$H$13,IF(YEAR(NOW())-YEAR(E80) &lt; 18,Geral!$I$13,Geral!$H$13))))</f>
        <v>0</v>
      </c>
      <c r="L80" s="175"/>
      <c r="M80" s="176"/>
      <c r="N80" s="177"/>
      <c r="O80" s="20" t="str">
        <f t="shared" ref="O80" si="481">G80</f>
        <v/>
      </c>
      <c r="P80" s="69">
        <f t="shared" ref="P80" si="482">D81</f>
        <v>0</v>
      </c>
      <c r="Q80" s="70">
        <f t="shared" si="419"/>
        <v>0</v>
      </c>
      <c r="R80" s="70"/>
      <c r="S80" s="71" t="str">
        <f t="shared" ref="S80" si="483">E80</f>
        <v/>
      </c>
      <c r="T80" s="70" t="str">
        <f t="shared" ref="T80" si="484">F80</f>
        <v/>
      </c>
      <c r="U80" s="21">
        <f t="shared" ref="U80" ca="1" si="485">A80</f>
        <v>0</v>
      </c>
      <c r="V80" s="22" t="str">
        <f t="shared" ref="V80" si="486">C80</f>
        <v/>
      </c>
      <c r="W80" s="46"/>
    </row>
    <row r="81" spans="1:23" ht="20.100000000000001" customHeight="1" thickBot="1" x14ac:dyDescent="0.25">
      <c r="A81" s="194"/>
      <c r="B81" s="197"/>
      <c r="C81" s="182"/>
      <c r="D81" s="80"/>
      <c r="E81" s="188"/>
      <c r="F81" s="185"/>
      <c r="G81" s="191"/>
      <c r="H81" s="67"/>
      <c r="I81" s="7" t="str">
        <f ca="1">IF(H81="","",IF(VLOOKUP(H81,Geral!$B$35:$D$56,3,FALSE)="&lt;=",IF(YEAR(NOW())-YEAR(E80)&gt;VLOOKUP(H81,Geral!$B$35:$C$56,2,FALSE),"ý","þ"),IF(VLOOKUP(H81,Geral!$B$35:$D$56,3,FALSE)="&gt;=",IF(YEAR(NOW())-YEAR(E80)&lt;VLOOKUP(H81,Geral!$B$35:$C$56,2,FALSE),"ý","þ"))))</f>
        <v/>
      </c>
      <c r="J81" s="179"/>
      <c r="K81" s="32">
        <f ca="1">IF(H81="",0,IF(OR(H81 = Geral!$A$43,H81 = Geral!$A$44),Geral!$H$15,IF(YEAR(NOW())-YEAR(E80) &lt; 19,Geral!$I$15,Geral!$H$15)))</f>
        <v>0</v>
      </c>
      <c r="L81" s="80"/>
      <c r="M81" s="7" t="str">
        <f ca="1">IF(L81="","",IF(VLOOKUP($H81,Geral!$B$36:$D$56,3,FALSE)="&lt;=",IF(YEAR(NOW())-YEAR(VLOOKUP(L81,Atletas!$B$2:$D$101,3,FALSE))&gt;VLOOKUP($H81,Geral!$B$36:$C$56,2,FALSE),"ý","þ"),IF(VLOOKUP($H81,Geral!$B$36:$D$56,3,FALSE)="&gt;=",IF(YEAR(NOW())-YEAR(VLOOKUP(L81,Atletas!$B$2:$D$101,3,FALSE))&lt;VLOOKUP($H81,Geral!$B$36:$C$56,2,FALSE),"ý","þ"))))</f>
        <v/>
      </c>
      <c r="N81" s="36" t="str">
        <f>IF($L81="","",IF(IFERROR(VLOOKUP($L81,Atletas!$B$2:$F$101,2,FALSE),"") ="","Cadastro não encontrado. Digite os dados.",VLOOKUP($L81,Atletas!$B$2:$F$101,2,FALSE)))</f>
        <v/>
      </c>
      <c r="O81" s="23" t="str">
        <f t="shared" ref="O81" si="487">G80</f>
        <v/>
      </c>
      <c r="P81" s="38">
        <f t="shared" ref="P81" si="488">D81</f>
        <v>0</v>
      </c>
      <c r="Q81" s="8">
        <f t="shared" si="419"/>
        <v>0</v>
      </c>
      <c r="R81" s="8">
        <f t="shared" ref="R81:R82" si="489">L81</f>
        <v>0</v>
      </c>
      <c r="S81" s="9" t="str">
        <f t="shared" ref="S81" si="490">E80</f>
        <v/>
      </c>
      <c r="T81" s="8" t="str">
        <f t="shared" ref="T81" si="491">F80</f>
        <v/>
      </c>
      <c r="U81" s="10">
        <f t="shared" ref="U81" ca="1" si="492">A80</f>
        <v>0</v>
      </c>
      <c r="V81" s="11" t="str">
        <f t="shared" ref="V81" si="493">C80</f>
        <v/>
      </c>
      <c r="W81" s="46"/>
    </row>
    <row r="82" spans="1:23" ht="20.100000000000001" customHeight="1" thickBot="1" x14ac:dyDescent="0.25">
      <c r="A82" s="195"/>
      <c r="B82" s="198"/>
      <c r="C82" s="183"/>
      <c r="D82" s="41"/>
      <c r="E82" s="189"/>
      <c r="F82" s="186"/>
      <c r="G82" s="192"/>
      <c r="H82" s="68"/>
      <c r="I82" s="12" t="str">
        <f ca="1">IF(H82="","",IF(VLOOKUP(H82,Geral!$B$57:$D$67,3,FALSE)="&lt;=",IF(YEAR(NOW())-YEAR(E80)&gt;VLOOKUP(H82,Geral!$B$57:$C$67,2,FALSE),"ý","þ"),IF(VLOOKUP(H82,Geral!$B$57:$D$67,3,FALSE)="&gt;=",IF(YEAR(NOW())-YEAR(E80)&lt;VLOOKUP(H82,Geral!$B$57:$C$67,2,FALSE),"ý","þ"))))</f>
        <v/>
      </c>
      <c r="J82" s="180"/>
      <c r="K82" s="33">
        <f ca="1">IF(H82="",0,IF(OR(H82 = Geral!$A$43,H82 = Geral!$A$44),Geral!$H$15,IF(YEAR(NOW())-YEAR(E80) &lt; 19,Geral!$I$15,Geral!$H$15)))</f>
        <v>0</v>
      </c>
      <c r="L82" s="80"/>
      <c r="M82" s="7" t="str">
        <f ca="1">IF(L82="","",IF(VLOOKUP($H82,Geral!$B$58:$D$67,3,FALSE)="&lt;=",IF(YEAR(NOW())-YEAR(VLOOKUP(L82,Atletas!$B$2:$D$101,3,FALSE))&gt;VLOOKUP($H82,Geral!$B$58:$C$67,2,FALSE),"ý","þ"),IF(VLOOKUP($H82,Geral!$B$58:$D$67,3,FALSE)="&gt;=",IF(YEAR(NOW())-YEAR(VLOOKUP(L82,Atletas!$B$2:$D$101,3,FALSE))&lt;VLOOKUP($H82,Geral!$B$58:$C$67,2,FALSE),"ý","þ"))))</f>
        <v/>
      </c>
      <c r="N82" s="37" t="str">
        <f>IF($L82="","",IF(IFERROR(VLOOKUP($L82,Atletas!$B$2:$F$101,2,FALSE),"") ="","Cadastro não encontrado. Digite os dados.",VLOOKUP($L82,Atletas!$B$2:$F$101,2,FALSE)))</f>
        <v/>
      </c>
      <c r="O82" s="24" t="str">
        <f t="shared" ref="O82" si="494">G80</f>
        <v/>
      </c>
      <c r="P82" s="39">
        <f t="shared" ref="P82" si="495">D81</f>
        <v>0</v>
      </c>
      <c r="Q82" s="13">
        <f t="shared" si="419"/>
        <v>0</v>
      </c>
      <c r="R82" s="13">
        <f t="shared" si="489"/>
        <v>0</v>
      </c>
      <c r="S82" s="14" t="str">
        <f>E80</f>
        <v/>
      </c>
      <c r="T82" s="13" t="str">
        <f>F80</f>
        <v/>
      </c>
      <c r="U82" s="15">
        <f t="shared" ref="U82" ca="1" si="496">A80</f>
        <v>0</v>
      </c>
      <c r="V82" s="16" t="str">
        <f t="shared" ref="V82" si="497">C80</f>
        <v/>
      </c>
      <c r="W82" s="46"/>
    </row>
    <row r="83" spans="1:23" ht="20.100000000000001" customHeight="1" thickBot="1" x14ac:dyDescent="0.25">
      <c r="A83" s="193">
        <f t="shared" ref="A83" ca="1" si="498">SUM(K83:K85)</f>
        <v>0</v>
      </c>
      <c r="B83" s="196">
        <v>28</v>
      </c>
      <c r="C83" s="181" t="str">
        <f>IF($D84="","",IF(IFERROR(VLOOKUP($D84,Atletas!$B$2:$F$101,5,FALSE),"") ="","CLUBE",VLOOKUP($D84,Atletas!$B$2:$F$101,5,FALSE)))</f>
        <v/>
      </c>
      <c r="D83" s="40"/>
      <c r="E83" s="187" t="str">
        <f>IF($D84="","",IF(IFERROR(VLOOKUP($D84,Atletas!$B$2:$F$101,3,FALSE),"") ="","DD/MM/AAAA",VLOOKUP($D84,Atletas!$B$2:$F$101,3,FALSE)))</f>
        <v/>
      </c>
      <c r="F83" s="184" t="str">
        <f>IF($D84="","",IF(IFERROR(VLOOKUP($D84,Atletas!$B$2:$F$101,4,FALSE),"") ="","Gênero",VLOOKUP($D84,Atletas!$B$2:$F$101,4,FALSE)))</f>
        <v/>
      </c>
      <c r="G83" s="190" t="str">
        <f>IF($D84="","",IF(IFERROR(VLOOKUP($D84,Atletas!$B$2:$F$101,2,FALSE),"") ="","Cadastro não encontrado. Digite os dados.",VLOOKUP($D84,Atletas!$B$2:$F$101,2,FALSE)))</f>
        <v/>
      </c>
      <c r="H83" s="66"/>
      <c r="I83" s="5" t="str">
        <f ca="1">IF(H83="","",IF(VLOOKUP(H83,Geral!$B$13:$D$34,3,FALSE)="&lt;=",IF(YEAR(NOW())-YEAR(E83)&gt;VLOOKUP(H83,Geral!$B$13:$C$34,2,FALSE),"ý","þ"),IF(VLOOKUP(H83,Geral!$B$13:$D$34,3,FALSE)="&gt;=",IF(YEAR(NOW())-YEAR(E83)&lt;VLOOKUP(H83,Geral!$B$13:$C$34,2,FALSE),"ý","þ"))))</f>
        <v/>
      </c>
      <c r="J83" s="178" t="str">
        <f t="shared" ref="J83" si="499">IF(D84&lt;&gt;"","Sim","Não")</f>
        <v>Não</v>
      </c>
      <c r="K83" s="31">
        <f ca="1">SUM(IF(J83="Sim",IF(H83="",0,IF(OR(H83 = Geral!$A$43,H83 = Geral!$A$44),Geral!$H$13,IF(YEAR(NOW())-YEAR(E83) &lt; 19,Geral!$I$17,Geral!$H$17))),0),IF(H83="",0,IF(OR(H83 = Geral!$A$43,H83 = Geral!$A$44),Geral!$H$13,IF(YEAR(NOW())-YEAR(E83) &lt; 18,Geral!$I$13,Geral!$H$13))))</f>
        <v>0</v>
      </c>
      <c r="L83" s="175"/>
      <c r="M83" s="176"/>
      <c r="N83" s="177"/>
      <c r="O83" s="20" t="str">
        <f t="shared" ref="O83" si="500">G83</f>
        <v/>
      </c>
      <c r="P83" s="69">
        <f t="shared" ref="P83" si="501">D84</f>
        <v>0</v>
      </c>
      <c r="Q83" s="70">
        <f t="shared" si="419"/>
        <v>0</v>
      </c>
      <c r="R83" s="70"/>
      <c r="S83" s="71" t="str">
        <f t="shared" ref="S83" si="502">E83</f>
        <v/>
      </c>
      <c r="T83" s="70" t="str">
        <f t="shared" ref="T83" si="503">F83</f>
        <v/>
      </c>
      <c r="U83" s="21">
        <f t="shared" ref="U83" ca="1" si="504">A83</f>
        <v>0</v>
      </c>
      <c r="V83" s="22" t="str">
        <f t="shared" ref="V83" si="505">C83</f>
        <v/>
      </c>
      <c r="W83" s="46"/>
    </row>
    <row r="84" spans="1:23" ht="20.100000000000001" customHeight="1" thickBot="1" x14ac:dyDescent="0.25">
      <c r="A84" s="194"/>
      <c r="B84" s="197"/>
      <c r="C84" s="182"/>
      <c r="D84" s="80"/>
      <c r="E84" s="188"/>
      <c r="F84" s="185"/>
      <c r="G84" s="191"/>
      <c r="H84" s="67"/>
      <c r="I84" s="7" t="str">
        <f ca="1">IF(H84="","",IF(VLOOKUP(H84,Geral!$B$35:$D$56,3,FALSE)="&lt;=",IF(YEAR(NOW())-YEAR(E83)&gt;VLOOKUP(H84,Geral!$B$35:$C$56,2,FALSE),"ý","þ"),IF(VLOOKUP(H84,Geral!$B$35:$D$56,3,FALSE)="&gt;=",IF(YEAR(NOW())-YEAR(E83)&lt;VLOOKUP(H84,Geral!$B$35:$C$56,2,FALSE),"ý","þ"))))</f>
        <v/>
      </c>
      <c r="J84" s="179"/>
      <c r="K84" s="32">
        <f ca="1">IF(H84="",0,IF(OR(H84 = Geral!$A$43,H84 = Geral!$A$44),Geral!$H$15,IF(YEAR(NOW())-YEAR(E83) &lt; 19,Geral!$I$15,Geral!$H$15)))</f>
        <v>0</v>
      </c>
      <c r="L84" s="80"/>
      <c r="M84" s="7" t="str">
        <f ca="1">IF(L84="","",IF(VLOOKUP($H84,Geral!$B$36:$D$56,3,FALSE)="&lt;=",IF(YEAR(NOW())-YEAR(VLOOKUP(L84,Atletas!$B$2:$D$101,3,FALSE))&gt;VLOOKUP($H84,Geral!$B$36:$C$56,2,FALSE),"ý","þ"),IF(VLOOKUP($H84,Geral!$B$36:$D$56,3,FALSE)="&gt;=",IF(YEAR(NOW())-YEAR(VLOOKUP(L84,Atletas!$B$2:$D$101,3,FALSE))&lt;VLOOKUP($H84,Geral!$B$36:$C$56,2,FALSE),"ý","þ"))))</f>
        <v/>
      </c>
      <c r="N84" s="36" t="str">
        <f>IF($L84="","",IF(IFERROR(VLOOKUP($L84,Atletas!$B$2:$F$101,2,FALSE),"") ="","Cadastro não encontrado. Digite os dados.",VLOOKUP($L84,Atletas!$B$2:$F$101,2,FALSE)))</f>
        <v/>
      </c>
      <c r="O84" s="23" t="str">
        <f t="shared" ref="O84" si="506">G83</f>
        <v/>
      </c>
      <c r="P84" s="38">
        <f t="shared" ref="P84" si="507">D84</f>
        <v>0</v>
      </c>
      <c r="Q84" s="8">
        <f t="shared" si="419"/>
        <v>0</v>
      </c>
      <c r="R84" s="8">
        <f t="shared" ref="R84:R85" si="508">L84</f>
        <v>0</v>
      </c>
      <c r="S84" s="9" t="str">
        <f t="shared" ref="S84" si="509">E83</f>
        <v/>
      </c>
      <c r="T84" s="8" t="str">
        <f t="shared" ref="T84" si="510">F83</f>
        <v/>
      </c>
      <c r="U84" s="10">
        <f t="shared" ref="U84" ca="1" si="511">A83</f>
        <v>0</v>
      </c>
      <c r="V84" s="11" t="str">
        <f t="shared" ref="V84" si="512">C83</f>
        <v/>
      </c>
      <c r="W84" s="46"/>
    </row>
    <row r="85" spans="1:23" ht="20.100000000000001" customHeight="1" thickBot="1" x14ac:dyDescent="0.25">
      <c r="A85" s="195"/>
      <c r="B85" s="198"/>
      <c r="C85" s="183"/>
      <c r="D85" s="41"/>
      <c r="E85" s="189"/>
      <c r="F85" s="186"/>
      <c r="G85" s="192"/>
      <c r="H85" s="68"/>
      <c r="I85" s="12" t="str">
        <f ca="1">IF(H85="","",IF(VLOOKUP(H85,Geral!$B$57:$D$67,3,FALSE)="&lt;=",IF(YEAR(NOW())-YEAR(E83)&gt;VLOOKUP(H85,Geral!$B$57:$C$67,2,FALSE),"ý","þ"),IF(VLOOKUP(H85,Geral!$B$57:$D$67,3,FALSE)="&gt;=",IF(YEAR(NOW())-YEAR(E83)&lt;VLOOKUP(H85,Geral!$B$57:$C$67,2,FALSE),"ý","þ"))))</f>
        <v/>
      </c>
      <c r="J85" s="180"/>
      <c r="K85" s="33">
        <f ca="1">IF(H85="",0,IF(OR(H85 = Geral!$A$43,H85 = Geral!$A$44),Geral!$H$15,IF(YEAR(NOW())-YEAR(E83) &lt; 19,Geral!$I$15,Geral!$H$15)))</f>
        <v>0</v>
      </c>
      <c r="L85" s="80"/>
      <c r="M85" s="7" t="str">
        <f ca="1">IF(L85="","",IF(VLOOKUP($H85,Geral!$B$58:$D$67,3,FALSE)="&lt;=",IF(YEAR(NOW())-YEAR(VLOOKUP(L85,Atletas!$B$2:$D$101,3,FALSE))&gt;VLOOKUP($H85,Geral!$B$58:$C$67,2,FALSE),"ý","þ"),IF(VLOOKUP($H85,Geral!$B$58:$D$67,3,FALSE)="&gt;=",IF(YEAR(NOW())-YEAR(VLOOKUP(L85,Atletas!$B$2:$D$101,3,FALSE))&lt;VLOOKUP($H85,Geral!$B$58:$C$67,2,FALSE),"ý","þ"))))</f>
        <v/>
      </c>
      <c r="N85" s="37" t="str">
        <f>IF($L85="","",IF(IFERROR(VLOOKUP($L85,Atletas!$B$2:$F$101,2,FALSE),"") ="","Cadastro não encontrado. Digite os dados.",VLOOKUP($L85,Atletas!$B$2:$F$101,2,FALSE)))</f>
        <v/>
      </c>
      <c r="O85" s="24" t="str">
        <f t="shared" ref="O85" si="513">G83</f>
        <v/>
      </c>
      <c r="P85" s="39">
        <f t="shared" ref="P85" si="514">D84</f>
        <v>0</v>
      </c>
      <c r="Q85" s="13">
        <f t="shared" si="419"/>
        <v>0</v>
      </c>
      <c r="R85" s="13">
        <f t="shared" si="508"/>
        <v>0</v>
      </c>
      <c r="S85" s="14" t="str">
        <f>E83</f>
        <v/>
      </c>
      <c r="T85" s="13" t="str">
        <f>F83</f>
        <v/>
      </c>
      <c r="U85" s="15">
        <f t="shared" ref="U85" ca="1" si="515">A83</f>
        <v>0</v>
      </c>
      <c r="V85" s="16" t="str">
        <f t="shared" ref="V85" si="516">C83</f>
        <v/>
      </c>
      <c r="W85" s="46"/>
    </row>
    <row r="86" spans="1:23" ht="20.100000000000001" customHeight="1" thickBot="1" x14ac:dyDescent="0.25">
      <c r="A86" s="193">
        <f t="shared" ref="A86" ca="1" si="517">SUM(K86:K88)</f>
        <v>0</v>
      </c>
      <c r="B86" s="196">
        <v>29</v>
      </c>
      <c r="C86" s="181" t="str">
        <f>IF($D87="","",IF(IFERROR(VLOOKUP($D87,Atletas!$B$2:$F$101,5,FALSE),"") ="","CLUBE",VLOOKUP($D87,Atletas!$B$2:$F$101,5,FALSE)))</f>
        <v/>
      </c>
      <c r="D86" s="40"/>
      <c r="E86" s="187" t="str">
        <f>IF($D87="","",IF(IFERROR(VLOOKUP($D87,Atletas!$B$2:$F$101,3,FALSE),"") ="","DD/MM/AAAA",VLOOKUP($D87,Atletas!$B$2:$F$101,3,FALSE)))</f>
        <v/>
      </c>
      <c r="F86" s="184" t="str">
        <f>IF($D87="","",IF(IFERROR(VLOOKUP($D87,Atletas!$B$2:$F$101,4,FALSE),"") ="","Gênero",VLOOKUP($D87,Atletas!$B$2:$F$101,4,FALSE)))</f>
        <v/>
      </c>
      <c r="G86" s="190" t="str">
        <f>IF($D87="","",IF(IFERROR(VLOOKUP($D87,Atletas!$B$2:$F$101,2,FALSE),"") ="","Cadastro não encontrado. Digite os dados.",VLOOKUP($D87,Atletas!$B$2:$F$101,2,FALSE)))</f>
        <v/>
      </c>
      <c r="H86" s="66"/>
      <c r="I86" s="5" t="str">
        <f ca="1">IF(H86="","",IF(VLOOKUP(H86,Geral!$B$13:$D$34,3,FALSE)="&lt;=",IF(YEAR(NOW())-YEAR(E86)&gt;VLOOKUP(H86,Geral!$B$13:$C$34,2,FALSE),"ý","þ"),IF(VLOOKUP(H86,Geral!$B$13:$D$34,3,FALSE)="&gt;=",IF(YEAR(NOW())-YEAR(E86)&lt;VLOOKUP(H86,Geral!$B$13:$C$34,2,FALSE),"ý","þ"))))</f>
        <v/>
      </c>
      <c r="J86" s="178" t="str">
        <f t="shared" ref="J86" si="518">IF(D87&lt;&gt;"","Sim","Não")</f>
        <v>Não</v>
      </c>
      <c r="K86" s="31">
        <f ca="1">SUM(IF(J86="Sim",IF(H86="",0,IF(OR(H86 = Geral!$A$43,H86 = Geral!$A$44),Geral!$H$13,IF(YEAR(NOW())-YEAR(E86) &lt; 19,Geral!$I$17,Geral!$H$17))),0),IF(H86="",0,IF(OR(H86 = Geral!$A$43,H86 = Geral!$A$44),Geral!$H$13,IF(YEAR(NOW())-YEAR(E86) &lt; 18,Geral!$I$13,Geral!$H$13))))</f>
        <v>0</v>
      </c>
      <c r="L86" s="175"/>
      <c r="M86" s="176"/>
      <c r="N86" s="177"/>
      <c r="O86" s="20" t="str">
        <f t="shared" ref="O86" si="519">G86</f>
        <v/>
      </c>
      <c r="P86" s="69">
        <f t="shared" ref="P86" si="520">D87</f>
        <v>0</v>
      </c>
      <c r="Q86" s="70">
        <f t="shared" si="419"/>
        <v>0</v>
      </c>
      <c r="R86" s="70"/>
      <c r="S86" s="71" t="str">
        <f t="shared" ref="S86" si="521">E86</f>
        <v/>
      </c>
      <c r="T86" s="70" t="str">
        <f t="shared" ref="T86" si="522">F86</f>
        <v/>
      </c>
      <c r="U86" s="21">
        <f t="shared" ref="U86" ca="1" si="523">A86</f>
        <v>0</v>
      </c>
      <c r="V86" s="22" t="str">
        <f t="shared" ref="V86" si="524">C86</f>
        <v/>
      </c>
      <c r="W86" s="46"/>
    </row>
    <row r="87" spans="1:23" ht="20.100000000000001" customHeight="1" thickBot="1" x14ac:dyDescent="0.25">
      <c r="A87" s="194"/>
      <c r="B87" s="197"/>
      <c r="C87" s="182"/>
      <c r="D87" s="80"/>
      <c r="E87" s="188"/>
      <c r="F87" s="185"/>
      <c r="G87" s="191"/>
      <c r="H87" s="67"/>
      <c r="I87" s="7" t="str">
        <f ca="1">IF(H87="","",IF(VLOOKUP(H87,Geral!$B$35:$D$56,3,FALSE)="&lt;=",IF(YEAR(NOW())-YEAR(E86)&gt;VLOOKUP(H87,Geral!$B$35:$C$56,2,FALSE),"ý","þ"),IF(VLOOKUP(H87,Geral!$B$35:$D$56,3,FALSE)="&gt;=",IF(YEAR(NOW())-YEAR(E86)&lt;VLOOKUP(H87,Geral!$B$35:$C$56,2,FALSE),"ý","þ"))))</f>
        <v/>
      </c>
      <c r="J87" s="179"/>
      <c r="K87" s="32">
        <f ca="1">IF(H87="",0,IF(OR(H87 = Geral!$A$43,H87 = Geral!$A$44),Geral!$H$15,IF(YEAR(NOW())-YEAR(E86) &lt; 19,Geral!$I$15,Geral!$H$15)))</f>
        <v>0</v>
      </c>
      <c r="L87" s="80"/>
      <c r="M87" s="7" t="str">
        <f ca="1">IF(L87="","",IF(VLOOKUP($H87,Geral!$B$36:$D$56,3,FALSE)="&lt;=",IF(YEAR(NOW())-YEAR(VLOOKUP(L87,Atletas!$B$2:$D$101,3,FALSE))&gt;VLOOKUP($H87,Geral!$B$36:$C$56,2,FALSE),"ý","þ"),IF(VLOOKUP($H87,Geral!$B$36:$D$56,3,FALSE)="&gt;=",IF(YEAR(NOW())-YEAR(VLOOKUP(L87,Atletas!$B$2:$D$101,3,FALSE))&lt;VLOOKUP($H87,Geral!$B$36:$C$56,2,FALSE),"ý","þ"))))</f>
        <v/>
      </c>
      <c r="N87" s="36" t="str">
        <f>IF($L87="","",IF(IFERROR(VLOOKUP($L87,Atletas!$B$2:$F$101,2,FALSE),"") ="","Cadastro não encontrado. Digite os dados.",VLOOKUP($L87,Atletas!$B$2:$F$101,2,FALSE)))</f>
        <v/>
      </c>
      <c r="O87" s="23" t="str">
        <f t="shared" ref="O87" si="525">G86</f>
        <v/>
      </c>
      <c r="P87" s="38">
        <f t="shared" ref="P87" si="526">D87</f>
        <v>0</v>
      </c>
      <c r="Q87" s="8">
        <f t="shared" si="419"/>
        <v>0</v>
      </c>
      <c r="R87" s="8">
        <f t="shared" ref="R87:R88" si="527">L87</f>
        <v>0</v>
      </c>
      <c r="S87" s="9" t="str">
        <f t="shared" ref="S87" si="528">E86</f>
        <v/>
      </c>
      <c r="T87" s="8" t="str">
        <f t="shared" ref="T87" si="529">F86</f>
        <v/>
      </c>
      <c r="U87" s="10">
        <f t="shared" ref="U87" ca="1" si="530">A86</f>
        <v>0</v>
      </c>
      <c r="V87" s="11" t="str">
        <f t="shared" ref="V87" si="531">C86</f>
        <v/>
      </c>
      <c r="W87" s="46"/>
    </row>
    <row r="88" spans="1:23" ht="20.100000000000001" customHeight="1" thickBot="1" x14ac:dyDescent="0.25">
      <c r="A88" s="195"/>
      <c r="B88" s="198"/>
      <c r="C88" s="183"/>
      <c r="D88" s="41"/>
      <c r="E88" s="189"/>
      <c r="F88" s="186"/>
      <c r="G88" s="192"/>
      <c r="H88" s="68"/>
      <c r="I88" s="12" t="str">
        <f ca="1">IF(H88="","",IF(VLOOKUP(H88,Geral!$B$57:$D$67,3,FALSE)="&lt;=",IF(YEAR(NOW())-YEAR(E86)&gt;VLOOKUP(H88,Geral!$B$57:$C$67,2,FALSE),"ý","þ"),IF(VLOOKUP(H88,Geral!$B$57:$D$67,3,FALSE)="&gt;=",IF(YEAR(NOW())-YEAR(E86)&lt;VLOOKUP(H88,Geral!$B$57:$C$67,2,FALSE),"ý","þ"))))</f>
        <v/>
      </c>
      <c r="J88" s="180"/>
      <c r="K88" s="33">
        <f ca="1">IF(H88="",0,IF(OR(H88 = Geral!$A$43,H88 = Geral!$A$44),Geral!$H$15,IF(YEAR(NOW())-YEAR(E86) &lt; 19,Geral!$I$15,Geral!$H$15)))</f>
        <v>0</v>
      </c>
      <c r="L88" s="43"/>
      <c r="M88" s="7" t="str">
        <f ca="1">IF(L88="","",IF(VLOOKUP($H88,Geral!$B$58:$D$67,3,FALSE)="&lt;=",IF(YEAR(NOW())-YEAR(VLOOKUP(L88,Atletas!$B$2:$D$101,3,FALSE))&gt;VLOOKUP($H88,Geral!$B$58:$C$67,2,FALSE),"ý","þ"),IF(VLOOKUP($H88,Geral!$B$58:$D$67,3,FALSE)="&gt;=",IF(YEAR(NOW())-YEAR(VLOOKUP(L88,Atletas!$B$2:$D$101,3,FALSE))&lt;VLOOKUP($H88,Geral!$B$58:$C$67,2,FALSE),"ý","þ"))))</f>
        <v/>
      </c>
      <c r="N88" s="37" t="str">
        <f>IF($L88="","",IF(IFERROR(VLOOKUP($L88,Atletas!$B$2:$F$101,2,FALSE),"") ="","Cadastro não encontrado. Digite os dados.",VLOOKUP($L88,Atletas!$B$2:$F$101,2,FALSE)))</f>
        <v/>
      </c>
      <c r="O88" s="24" t="str">
        <f t="shared" ref="O88" si="532">G86</f>
        <v/>
      </c>
      <c r="P88" s="39">
        <f t="shared" ref="P88" si="533">D87</f>
        <v>0</v>
      </c>
      <c r="Q88" s="13">
        <f t="shared" si="419"/>
        <v>0</v>
      </c>
      <c r="R88" s="13">
        <f t="shared" si="527"/>
        <v>0</v>
      </c>
      <c r="S88" s="14" t="str">
        <f>E86</f>
        <v/>
      </c>
      <c r="T88" s="13" t="str">
        <f>F86</f>
        <v/>
      </c>
      <c r="U88" s="15">
        <f t="shared" ref="U88" ca="1" si="534">A86</f>
        <v>0</v>
      </c>
      <c r="V88" s="16" t="str">
        <f t="shared" ref="V88" si="535">C86</f>
        <v/>
      </c>
      <c r="W88" s="46"/>
    </row>
    <row r="89" spans="1:23" ht="20.100000000000001" customHeight="1" thickBot="1" x14ac:dyDescent="0.25">
      <c r="A89" s="193">
        <f t="shared" ref="A89" ca="1" si="536">SUM(K89:K91)</f>
        <v>0</v>
      </c>
      <c r="B89" s="196">
        <v>30</v>
      </c>
      <c r="C89" s="181" t="str">
        <f>IF($D90="","",IF(IFERROR(VLOOKUP($D90,Atletas!$B$2:$F$101,5,FALSE),"") ="","CLUBE",VLOOKUP($D90,Atletas!$B$2:$F$101,5,FALSE)))</f>
        <v/>
      </c>
      <c r="D89" s="40"/>
      <c r="E89" s="187" t="str">
        <f>IF($D90="","",IF(IFERROR(VLOOKUP($D90,Atletas!$B$2:$F$101,3,FALSE),"") ="","DD/MM/AAAA",VLOOKUP($D90,Atletas!$B$2:$F$101,3,FALSE)))</f>
        <v/>
      </c>
      <c r="F89" s="184" t="str">
        <f>IF($D90="","",IF(IFERROR(VLOOKUP($D90,Atletas!$B$2:$F$101,4,FALSE),"") ="","Gênero",VLOOKUP($D90,Atletas!$B$2:$F$101,4,FALSE)))</f>
        <v/>
      </c>
      <c r="G89" s="190" t="str">
        <f>IF($D90="","",IF(IFERROR(VLOOKUP($D90,Atletas!$B$2:$F$101,2,FALSE),"") ="","Cadastro não encontrado. Digite os dados.",VLOOKUP($D90,Atletas!$B$2:$F$101,2,FALSE)))</f>
        <v/>
      </c>
      <c r="H89" s="66"/>
      <c r="I89" s="5" t="str">
        <f ca="1">IF(H89="","",IF(VLOOKUP(H89,Geral!$B$13:$D$34,3,FALSE)="&lt;=",IF(YEAR(NOW())-YEAR(E89)&gt;VLOOKUP(H89,Geral!$B$13:$C$34,2,FALSE),"ý","þ"),IF(VLOOKUP(H89,Geral!$B$13:$D$34,3,FALSE)="&gt;=",IF(YEAR(NOW())-YEAR(E89)&lt;VLOOKUP(H89,Geral!$B$13:$C$34,2,FALSE),"ý","þ"))))</f>
        <v/>
      </c>
      <c r="J89" s="178" t="str">
        <f t="shared" ref="J89" si="537">IF(D90&lt;&gt;"","Sim","Não")</f>
        <v>Não</v>
      </c>
      <c r="K89" s="31">
        <f ca="1">SUM(IF(J89="Sim",IF(H89="",0,IF(OR(H89 = Geral!$A$43,H89 = Geral!$A$44),Geral!$H$13,IF(YEAR(NOW())-YEAR(E89) &lt; 19,Geral!$I$17,Geral!$H$17))),0),IF(H89="",0,IF(OR(H89 = Geral!$A$43,H89 = Geral!$A$44),Geral!$H$13,IF(YEAR(NOW())-YEAR(E89) &lt; 18,Geral!$I$13,Geral!$H$13))))</f>
        <v>0</v>
      </c>
      <c r="L89" s="175"/>
      <c r="M89" s="176"/>
      <c r="N89" s="177"/>
      <c r="O89" s="20" t="str">
        <f t="shared" ref="O89" si="538">G89</f>
        <v/>
      </c>
      <c r="P89" s="69">
        <f t="shared" ref="P89" si="539">D90</f>
        <v>0</v>
      </c>
      <c r="Q89" s="70">
        <f t="shared" si="419"/>
        <v>0</v>
      </c>
      <c r="R89" s="70"/>
      <c r="S89" s="71" t="str">
        <f t="shared" ref="S89" si="540">E89</f>
        <v/>
      </c>
      <c r="T89" s="70" t="str">
        <f t="shared" ref="T89" si="541">F89</f>
        <v/>
      </c>
      <c r="U89" s="21">
        <f t="shared" ref="U89" ca="1" si="542">A89</f>
        <v>0</v>
      </c>
      <c r="V89" s="22" t="str">
        <f t="shared" ref="V89" si="543">C89</f>
        <v/>
      </c>
      <c r="W89" s="46"/>
    </row>
    <row r="90" spans="1:23" ht="20.100000000000001" customHeight="1" thickBot="1" x14ac:dyDescent="0.25">
      <c r="A90" s="194"/>
      <c r="B90" s="197"/>
      <c r="C90" s="182"/>
      <c r="D90" s="80"/>
      <c r="E90" s="188"/>
      <c r="F90" s="185"/>
      <c r="G90" s="191"/>
      <c r="H90" s="67"/>
      <c r="I90" s="7" t="str">
        <f ca="1">IF(H90="","",IF(VLOOKUP(H90,Geral!$B$35:$D$56,3,FALSE)="&lt;=",IF(YEAR(NOW())-YEAR(E89)&gt;VLOOKUP(H90,Geral!$B$35:$C$56,2,FALSE),"ý","þ"),IF(VLOOKUP(H90,Geral!$B$35:$D$56,3,FALSE)="&gt;=",IF(YEAR(NOW())-YEAR(E89)&lt;VLOOKUP(H90,Geral!$B$35:$C$56,2,FALSE),"ý","þ"))))</f>
        <v/>
      </c>
      <c r="J90" s="179"/>
      <c r="K90" s="32">
        <f ca="1">IF(H90="",0,IF(OR(H90 = Geral!$A$43,H90 = Geral!$A$44),Geral!$H$15,IF(YEAR(NOW())-YEAR(E89) &lt; 19,Geral!$I$15,Geral!$H$15)))</f>
        <v>0</v>
      </c>
      <c r="L90" s="80"/>
      <c r="M90" s="7" t="str">
        <f ca="1">IF(L90="","",IF(VLOOKUP($H90,Geral!$B$36:$D$56,3,FALSE)="&lt;=",IF(YEAR(NOW())-YEAR(VLOOKUP(L90,Atletas!$B$2:$D$101,3,FALSE))&gt;VLOOKUP($H90,Geral!$B$36:$C$56,2,FALSE),"ý","þ"),IF(VLOOKUP($H90,Geral!$B$36:$D$56,3,FALSE)="&gt;=",IF(YEAR(NOW())-YEAR(VLOOKUP(L90,Atletas!$B$2:$D$101,3,FALSE))&lt;VLOOKUP($H90,Geral!$B$36:$C$56,2,FALSE),"ý","þ"))))</f>
        <v/>
      </c>
      <c r="N90" s="36" t="str">
        <f>IF($L90="","",IF(IFERROR(VLOOKUP($L90,Atletas!$B$2:$F$101,2,FALSE),"") ="","Cadastro não encontrado. Digite os dados.",VLOOKUP($L90,Atletas!$B$2:$F$101,2,FALSE)))</f>
        <v/>
      </c>
      <c r="O90" s="23" t="str">
        <f t="shared" ref="O90" si="544">G89</f>
        <v/>
      </c>
      <c r="P90" s="38">
        <f t="shared" ref="P90" si="545">D90</f>
        <v>0</v>
      </c>
      <c r="Q90" s="8">
        <f t="shared" si="419"/>
        <v>0</v>
      </c>
      <c r="R90" s="8">
        <f t="shared" ref="R90:R91" si="546">L90</f>
        <v>0</v>
      </c>
      <c r="S90" s="9" t="str">
        <f t="shared" ref="S90" si="547">E89</f>
        <v/>
      </c>
      <c r="T90" s="8" t="str">
        <f t="shared" ref="T90" si="548">F89</f>
        <v/>
      </c>
      <c r="U90" s="10">
        <f t="shared" ref="U90" ca="1" si="549">A89</f>
        <v>0</v>
      </c>
      <c r="V90" s="11" t="str">
        <f t="shared" ref="V90" si="550">C89</f>
        <v/>
      </c>
      <c r="W90" s="46"/>
    </row>
    <row r="91" spans="1:23" ht="20.100000000000001" customHeight="1" thickBot="1" x14ac:dyDescent="0.25">
      <c r="A91" s="195"/>
      <c r="B91" s="198"/>
      <c r="C91" s="183"/>
      <c r="D91" s="41"/>
      <c r="E91" s="189"/>
      <c r="F91" s="186"/>
      <c r="G91" s="192"/>
      <c r="H91" s="68"/>
      <c r="I91" s="12" t="str">
        <f ca="1">IF(H91="","",IF(VLOOKUP(H91,Geral!$B$57:$D$67,3,FALSE)="&lt;=",IF(YEAR(NOW())-YEAR(E89)&gt;VLOOKUP(H91,Geral!$B$57:$C$67,2,FALSE),"ý","þ"),IF(VLOOKUP(H91,Geral!$B$57:$D$67,3,FALSE)="&gt;=",IF(YEAR(NOW())-YEAR(E89)&lt;VLOOKUP(H91,Geral!$B$57:$C$67,2,FALSE),"ý","þ"))))</f>
        <v/>
      </c>
      <c r="J91" s="180"/>
      <c r="K91" s="33">
        <f ca="1">IF(H91="",0,IF(OR(H91 = Geral!$A$43,H91 = Geral!$A$44),Geral!$H$15,IF(YEAR(NOW())-YEAR(E89) &lt; 19,Geral!$I$15,Geral!$H$15)))</f>
        <v>0</v>
      </c>
      <c r="L91" s="43"/>
      <c r="M91" s="7" t="str">
        <f ca="1">IF(L91="","",IF(VLOOKUP($H91,Geral!$B$58:$D$67,3,FALSE)="&lt;=",IF(YEAR(NOW())-YEAR(VLOOKUP(L91,Atletas!$B$2:$D$101,3,FALSE))&gt;VLOOKUP($H91,Geral!$B$58:$C$67,2,FALSE),"ý","þ"),IF(VLOOKUP($H91,Geral!$B$58:$D$67,3,FALSE)="&gt;=",IF(YEAR(NOW())-YEAR(VLOOKUP(L91,Atletas!$B$2:$D$101,3,FALSE))&lt;VLOOKUP($H91,Geral!$B$58:$C$67,2,FALSE),"ý","þ"))))</f>
        <v/>
      </c>
      <c r="N91" s="37" t="str">
        <f>IF($L91="","",IF(IFERROR(VLOOKUP($L91,Atletas!$B$2:$F$101,2,FALSE),"") ="","Cadastro não encontrado. Digite os dados.",VLOOKUP($L91,Atletas!$B$2:$F$101,2,FALSE)))</f>
        <v/>
      </c>
      <c r="O91" s="24" t="str">
        <f t="shared" ref="O91" si="551">G89</f>
        <v/>
      </c>
      <c r="P91" s="39">
        <f t="shared" ref="P91" si="552">D90</f>
        <v>0</v>
      </c>
      <c r="Q91" s="13">
        <f t="shared" si="419"/>
        <v>0</v>
      </c>
      <c r="R91" s="13">
        <f t="shared" si="546"/>
        <v>0</v>
      </c>
      <c r="S91" s="14" t="str">
        <f>E89</f>
        <v/>
      </c>
      <c r="T91" s="13" t="str">
        <f>F89</f>
        <v/>
      </c>
      <c r="U91" s="15">
        <f t="shared" ref="U91" ca="1" si="553">A89</f>
        <v>0</v>
      </c>
      <c r="V91" s="16" t="str">
        <f t="shared" ref="V91" si="554">C89</f>
        <v/>
      </c>
      <c r="W91" s="46"/>
    </row>
    <row r="92" spans="1:23" ht="20.100000000000001" customHeight="1" thickBot="1" x14ac:dyDescent="0.25">
      <c r="A92" s="193">
        <f t="shared" ref="A92" ca="1" si="555">SUM(K92:K94)</f>
        <v>0</v>
      </c>
      <c r="B92" s="196">
        <v>31</v>
      </c>
      <c r="C92" s="181" t="str">
        <f>IF($D93="","",IF(IFERROR(VLOOKUP($D93,Atletas!$B$2:$F$101,5,FALSE),"") ="","CLUBE",VLOOKUP($D93,Atletas!$B$2:$F$101,5,FALSE)))</f>
        <v/>
      </c>
      <c r="D92" s="40"/>
      <c r="E92" s="187" t="str">
        <f>IF($D93="","",IF(IFERROR(VLOOKUP($D93,Atletas!$B$2:$F$101,3,FALSE),"") ="","DD/MM/AAAA",VLOOKUP($D93,Atletas!$B$2:$F$101,3,FALSE)))</f>
        <v/>
      </c>
      <c r="F92" s="184" t="str">
        <f>IF($D93="","",IF(IFERROR(VLOOKUP($D93,Atletas!$B$2:$F$101,4,FALSE),"") ="","Gênero",VLOOKUP($D93,Atletas!$B$2:$F$101,4,FALSE)))</f>
        <v/>
      </c>
      <c r="G92" s="190" t="str">
        <f>IF($D93="","",IF(IFERROR(VLOOKUP($D93,Atletas!$B$2:$F$101,2,FALSE),"") ="","Cadastro não encontrado. Digite os dados.",VLOOKUP($D93,Atletas!$B$2:$F$101,2,FALSE)))</f>
        <v/>
      </c>
      <c r="H92" s="66"/>
      <c r="I92" s="5" t="str">
        <f ca="1">IF(H92="","",IF(VLOOKUP(H92,Geral!$B$13:$D$34,3,FALSE)="&lt;=",IF(YEAR(NOW())-YEAR(E92)&gt;VLOOKUP(H92,Geral!$B$13:$C$34,2,FALSE),"ý","þ"),IF(VLOOKUP(H92,Geral!$B$13:$D$34,3,FALSE)="&gt;=",IF(YEAR(NOW())-YEAR(E92)&lt;VLOOKUP(H92,Geral!$B$13:$C$34,2,FALSE),"ý","þ"))))</f>
        <v/>
      </c>
      <c r="J92" s="178" t="str">
        <f t="shared" ref="J92" si="556">IF(D93&lt;&gt;"","Sim","Não")</f>
        <v>Não</v>
      </c>
      <c r="K92" s="31">
        <f ca="1">SUM(IF(J92="Sim",IF(H92="",0,IF(OR(H92 = Geral!$A$43,H92 = Geral!$A$44),Geral!$H$13,IF(YEAR(NOW())-YEAR(E92) &lt; 19,Geral!$I$17,Geral!$H$17))),0),IF(H92="",0,IF(OR(H92 = Geral!$A$43,H92 = Geral!$A$44),Geral!$H$13,IF(YEAR(NOW())-YEAR(E92) &lt; 18,Geral!$I$13,Geral!$H$13))))</f>
        <v>0</v>
      </c>
      <c r="L92" s="175"/>
      <c r="M92" s="176"/>
      <c r="N92" s="177"/>
      <c r="O92" s="20" t="str">
        <f t="shared" ref="O92" si="557">G92</f>
        <v/>
      </c>
      <c r="P92" s="69">
        <f t="shared" ref="P92" si="558">D93</f>
        <v>0</v>
      </c>
      <c r="Q92" s="70">
        <f t="shared" si="419"/>
        <v>0</v>
      </c>
      <c r="R92" s="70"/>
      <c r="S92" s="71" t="str">
        <f t="shared" ref="S92" si="559">E92</f>
        <v/>
      </c>
      <c r="T92" s="70" t="str">
        <f t="shared" ref="T92" si="560">F92</f>
        <v/>
      </c>
      <c r="U92" s="21">
        <f t="shared" ref="U92" ca="1" si="561">A92</f>
        <v>0</v>
      </c>
      <c r="V92" s="22" t="str">
        <f t="shared" ref="V92" si="562">C92</f>
        <v/>
      </c>
      <c r="W92" s="46"/>
    </row>
    <row r="93" spans="1:23" ht="20.100000000000001" customHeight="1" thickBot="1" x14ac:dyDescent="0.25">
      <c r="A93" s="194"/>
      <c r="B93" s="197"/>
      <c r="C93" s="182"/>
      <c r="D93" s="80"/>
      <c r="E93" s="188"/>
      <c r="F93" s="185"/>
      <c r="G93" s="191"/>
      <c r="H93" s="67"/>
      <c r="I93" s="7" t="str">
        <f ca="1">IF(H93="","",IF(VLOOKUP(H93,Geral!$B$35:$D$56,3,FALSE)="&lt;=",IF(YEAR(NOW())-YEAR(E92)&gt;VLOOKUP(H93,Geral!$B$35:$C$56,2,FALSE),"ý","þ"),IF(VLOOKUP(H93,Geral!$B$35:$D$56,3,FALSE)="&gt;=",IF(YEAR(NOW())-YEAR(E92)&lt;VLOOKUP(H93,Geral!$B$35:$C$56,2,FALSE),"ý","þ"))))</f>
        <v/>
      </c>
      <c r="J93" s="179"/>
      <c r="K93" s="32">
        <f ca="1">IF(H93="",0,IF(OR(H93 = Geral!$A$43,H93 = Geral!$A$44),Geral!$H$15,IF(YEAR(NOW())-YEAR(E92) &lt; 19,Geral!$I$15,Geral!$H$15)))</f>
        <v>0</v>
      </c>
      <c r="L93" s="80"/>
      <c r="M93" s="7" t="str">
        <f ca="1">IF(L93="","",IF(VLOOKUP($H93,Geral!$B$35:$D$56,3,FALSE)="&lt;=",IF(YEAR(NOW())-YEAR(VLOOKUP(L93,Atletas!$B$2:$D$101,3,FALSE))&gt;VLOOKUP($H93,Geral!$B$35:$C$56,2,FALSE),"ý","þ"),IF(VLOOKUP($H93,Geral!$B$35:$D$56,3,FALSE)="&gt;=",IF(YEAR(NOW())-YEAR(VLOOKUP(L93,Atletas!$B$2:$D$101,3,FALSE))&lt;VLOOKUP($H93,Geral!$B$35:$C$56,2,FALSE),"ý","þ"))))</f>
        <v/>
      </c>
      <c r="N93" s="36" t="str">
        <f>IF($L93="","",IF(IFERROR(VLOOKUP($L93,Atletas!$B$2:$F$101,2,FALSE),"") ="","Cadastro não encontrado. Digite os dados.",VLOOKUP($L93,Atletas!$B$2:$F$101,2,FALSE)))</f>
        <v/>
      </c>
      <c r="O93" s="23" t="str">
        <f t="shared" ref="O93" si="563">G92</f>
        <v/>
      </c>
      <c r="P93" s="38">
        <f t="shared" ref="P93" si="564">D93</f>
        <v>0</v>
      </c>
      <c r="Q93" s="8">
        <f t="shared" si="419"/>
        <v>0</v>
      </c>
      <c r="R93" s="8">
        <f t="shared" ref="R93:R94" si="565">L93</f>
        <v>0</v>
      </c>
      <c r="S93" s="9" t="str">
        <f t="shared" ref="S93" si="566">E92</f>
        <v/>
      </c>
      <c r="T93" s="8" t="str">
        <f t="shared" ref="T93" si="567">F92</f>
        <v/>
      </c>
      <c r="U93" s="10">
        <f t="shared" ref="U93" ca="1" si="568">A92</f>
        <v>0</v>
      </c>
      <c r="V93" s="11" t="str">
        <f t="shared" ref="V93" si="569">C92</f>
        <v/>
      </c>
      <c r="W93" s="46"/>
    </row>
    <row r="94" spans="1:23" ht="20.100000000000001" customHeight="1" thickBot="1" x14ac:dyDescent="0.25">
      <c r="A94" s="195"/>
      <c r="B94" s="198"/>
      <c r="C94" s="183"/>
      <c r="D94" s="41"/>
      <c r="E94" s="189"/>
      <c r="F94" s="186"/>
      <c r="G94" s="192"/>
      <c r="H94" s="68"/>
      <c r="I94" s="12" t="str">
        <f ca="1">IF(H94="","",IF(VLOOKUP(H94,Geral!$B$57:$D$67,3,FALSE)="&lt;=",IF(YEAR(NOW())-YEAR(E92)&gt;VLOOKUP(H94,Geral!$B$57:$C$67,2,FALSE),"ý","þ"),IF(VLOOKUP(H94,Geral!$B$57:$D$67,3,FALSE)="&gt;=",IF(YEAR(NOW())-YEAR(E92)&lt;VLOOKUP(H94,Geral!$B$57:$C$67,2,FALSE),"ý","þ"))))</f>
        <v/>
      </c>
      <c r="J94" s="180"/>
      <c r="K94" s="33">
        <f ca="1">IF(H94="",0,IF(OR(H94 = Geral!$A$43,H94 = Geral!$A$44),Geral!$H$15,IF(YEAR(NOW())-YEAR(E92) &lt; 19,Geral!$I$15,Geral!$H$15)))</f>
        <v>0</v>
      </c>
      <c r="L94" s="80"/>
      <c r="M94" s="7" t="str">
        <f ca="1">IF(L94="","",IF(VLOOKUP($H94,Geral!$B$57:$D$67,3,FALSE)="&lt;=",IF(YEAR(NOW())-YEAR(VLOOKUP(L94,Atletas!$B$2:$D$101,3,FALSE))&gt;VLOOKUP($H94,Geral!$B$57:$C$67,2,FALSE),"ý","þ"),IF(VLOOKUP($H94,Geral!$B$57:$D$67,3,FALSE)="&gt;=",IF(YEAR(NOW())-YEAR(VLOOKUP(L94,Atletas!$B$2:$D$101,3,FALSE))&lt;VLOOKUP($H94,Geral!$B$57:$C$67,2,FALSE),"ý","þ"))))</f>
        <v/>
      </c>
      <c r="N94" s="37" t="str">
        <f>IF($L94="","",IF(IFERROR(VLOOKUP($L94,Atletas!$B$2:$F$101,2,FALSE),"") ="","Cadastro não encontrado. Digite os dados.",VLOOKUP($L94,Atletas!$B$2:$F$101,2,FALSE)))</f>
        <v/>
      </c>
      <c r="O94" s="24" t="str">
        <f t="shared" ref="O94" si="570">G92</f>
        <v/>
      </c>
      <c r="P94" s="39">
        <f t="shared" ref="P94" si="571">D93</f>
        <v>0</v>
      </c>
      <c r="Q94" s="13">
        <f t="shared" si="419"/>
        <v>0</v>
      </c>
      <c r="R94" s="13">
        <f t="shared" si="565"/>
        <v>0</v>
      </c>
      <c r="S94" s="14" t="str">
        <f>E92</f>
        <v/>
      </c>
      <c r="T94" s="13" t="str">
        <f>F92</f>
        <v/>
      </c>
      <c r="U94" s="15">
        <f t="shared" ref="U94" ca="1" si="572">A92</f>
        <v>0</v>
      </c>
      <c r="V94" s="16" t="str">
        <f t="shared" ref="V94" si="573">C92</f>
        <v/>
      </c>
      <c r="W94" s="46"/>
    </row>
    <row r="95" spans="1:23" ht="20.100000000000001" customHeight="1" thickBot="1" x14ac:dyDescent="0.25">
      <c r="A95" s="193">
        <f t="shared" ref="A95" ca="1" si="574">SUM(K95:K97)</f>
        <v>0</v>
      </c>
      <c r="B95" s="196">
        <v>32</v>
      </c>
      <c r="C95" s="181" t="str">
        <f>IF($D96="","",IF(IFERROR(VLOOKUP($D96,Atletas!$B$2:$F$101,5,FALSE),"") ="","CLUBE",VLOOKUP($D96,Atletas!$B$2:$F$101,5,FALSE)))</f>
        <v/>
      </c>
      <c r="D95" s="40"/>
      <c r="E95" s="187" t="str">
        <f>IF($D96="","",IF(IFERROR(VLOOKUP($D96,Atletas!$B$2:$F$101,3,FALSE),"") ="","DD/MM/AAAA",VLOOKUP($D96,Atletas!$B$2:$F$101,3,FALSE)))</f>
        <v/>
      </c>
      <c r="F95" s="184" t="str">
        <f>IF($D96="","",IF(IFERROR(VLOOKUP($D96,Atletas!$B$2:$F$101,4,FALSE),"") ="","Gênero",VLOOKUP($D96,Atletas!$B$2:$F$101,4,FALSE)))</f>
        <v/>
      </c>
      <c r="G95" s="190" t="str">
        <f>IF($D96="","",IF(IFERROR(VLOOKUP($D96,Atletas!$B$2:$F$101,2,FALSE),"") ="","Cadastro não encontrado. Digite os dados.",VLOOKUP($D96,Atletas!$B$2:$F$101,2,FALSE)))</f>
        <v/>
      </c>
      <c r="H95" s="66"/>
      <c r="I95" s="5" t="str">
        <f ca="1">IF(H95="","",IF(VLOOKUP(H95,Geral!$B$13:$D$34,3,FALSE)="&lt;=",IF(YEAR(NOW())-YEAR(E95)&gt;VLOOKUP(H95,Geral!$B$13:$C$34,2,FALSE),"ý","þ"),IF(VLOOKUP(H95,Geral!$B$13:$D$34,3,FALSE)="&gt;=",IF(YEAR(NOW())-YEAR(E95)&lt;VLOOKUP(H95,Geral!$B$13:$C$34,2,FALSE),"ý","þ"))))</f>
        <v/>
      </c>
      <c r="J95" s="178" t="str">
        <f t="shared" ref="J95" si="575">IF(D96&lt;&gt;"","Sim","Não")</f>
        <v>Não</v>
      </c>
      <c r="K95" s="31">
        <f ca="1">SUM(IF(J95="Sim",IF(H95="",0,IF(OR(H95 = Geral!$A$43,H95 = Geral!$A$44),Geral!$H$13,IF(YEAR(NOW())-YEAR(E95) &lt; 19,Geral!$I$17,Geral!$H$17))),0),IF(H95="",0,IF(OR(H95 = Geral!$A$43,H95 = Geral!$A$44),Geral!$H$13,IF(YEAR(NOW())-YEAR(E95) &lt; 18,Geral!$I$13,Geral!$H$13))))</f>
        <v>0</v>
      </c>
      <c r="L95" s="175"/>
      <c r="M95" s="176"/>
      <c r="N95" s="177"/>
      <c r="O95" s="20" t="str">
        <f t="shared" ref="O95" si="576">G95</f>
        <v/>
      </c>
      <c r="P95" s="69">
        <f t="shared" ref="P95" si="577">D96</f>
        <v>0</v>
      </c>
      <c r="Q95" s="70">
        <f t="shared" si="419"/>
        <v>0</v>
      </c>
      <c r="R95" s="70"/>
      <c r="S95" s="71" t="str">
        <f t="shared" ref="S95" si="578">E95</f>
        <v/>
      </c>
      <c r="T95" s="70" t="str">
        <f t="shared" ref="T95" si="579">F95</f>
        <v/>
      </c>
      <c r="U95" s="21">
        <f t="shared" ref="U95" ca="1" si="580">A95</f>
        <v>0</v>
      </c>
      <c r="V95" s="22" t="str">
        <f t="shared" ref="V95" si="581">C95</f>
        <v/>
      </c>
      <c r="W95" s="46"/>
    </row>
    <row r="96" spans="1:23" ht="20.100000000000001" customHeight="1" thickBot="1" x14ac:dyDescent="0.25">
      <c r="A96" s="194"/>
      <c r="B96" s="197"/>
      <c r="C96" s="182"/>
      <c r="D96" s="80"/>
      <c r="E96" s="188"/>
      <c r="F96" s="185"/>
      <c r="G96" s="191"/>
      <c r="H96" s="67"/>
      <c r="I96" s="7" t="str">
        <f ca="1">IF(H96="","",IF(VLOOKUP(H96,Geral!$B$35:$D$56,3,FALSE)="&lt;=",IF(YEAR(NOW())-YEAR(E95)&gt;VLOOKUP(H96,Geral!$B$35:$C$56,2,FALSE),"ý","þ"),IF(VLOOKUP(H96,Geral!$B$35:$D$56,3,FALSE)="&gt;=",IF(YEAR(NOW())-YEAR(E95)&lt;VLOOKUP(H96,Geral!$B$35:$C$56,2,FALSE),"ý","þ"))))</f>
        <v/>
      </c>
      <c r="J96" s="179"/>
      <c r="K96" s="32">
        <f ca="1">IF(H96="",0,IF(OR(H96 = Geral!$A$43,H96 = Geral!$A$44),Geral!$H$15,IF(YEAR(NOW())-YEAR(E95) &lt; 19,Geral!$I$15,Geral!$H$15)))</f>
        <v>0</v>
      </c>
      <c r="L96" s="80"/>
      <c r="M96" s="7" t="str">
        <f ca="1">IF(L96="","",IF(VLOOKUP($H96,Geral!$B$35:$D$56,3,FALSE)="&lt;=",IF(YEAR(NOW())-YEAR(VLOOKUP(L96,Atletas!$B$2:$D$101,3,FALSE))&gt;VLOOKUP($H96,Geral!$B$35:$C$56,2,FALSE),"ý","þ"),IF(VLOOKUP($H96,Geral!$B$35:$D$56,3,FALSE)="&gt;=",IF(YEAR(NOW())-YEAR(VLOOKUP(L96,Atletas!$B$2:$D$101,3,FALSE))&lt;VLOOKUP($H96,Geral!$B$35:$C$56,2,FALSE),"ý","þ"))))</f>
        <v/>
      </c>
      <c r="N96" s="36" t="str">
        <f>IF($L96="","",IF(IFERROR(VLOOKUP($L96,Atletas!$B$2:$F$101,2,FALSE),"") ="","Cadastro não encontrado. Digite os dados.",VLOOKUP($L96,Atletas!$B$2:$F$101,2,FALSE)))</f>
        <v/>
      </c>
      <c r="O96" s="23" t="str">
        <f t="shared" ref="O96" si="582">G95</f>
        <v/>
      </c>
      <c r="P96" s="38">
        <f t="shared" ref="P96" si="583">D96</f>
        <v>0</v>
      </c>
      <c r="Q96" s="8">
        <f t="shared" si="419"/>
        <v>0</v>
      </c>
      <c r="R96" s="8">
        <f t="shared" ref="R96:R97" si="584">L96</f>
        <v>0</v>
      </c>
      <c r="S96" s="9" t="str">
        <f t="shared" ref="S96" si="585">E95</f>
        <v/>
      </c>
      <c r="T96" s="8" t="str">
        <f t="shared" ref="T96" si="586">F95</f>
        <v/>
      </c>
      <c r="U96" s="10">
        <f t="shared" ref="U96" ca="1" si="587">A95</f>
        <v>0</v>
      </c>
      <c r="V96" s="11" t="str">
        <f t="shared" ref="V96" si="588">C95</f>
        <v/>
      </c>
      <c r="W96" s="46"/>
    </row>
    <row r="97" spans="1:23" ht="20.100000000000001" customHeight="1" thickBot="1" x14ac:dyDescent="0.25">
      <c r="A97" s="195"/>
      <c r="B97" s="198"/>
      <c r="C97" s="183"/>
      <c r="D97" s="41"/>
      <c r="E97" s="189"/>
      <c r="F97" s="186"/>
      <c r="G97" s="192"/>
      <c r="H97" s="68"/>
      <c r="I97" s="12" t="str">
        <f ca="1">IF(H97="","",IF(VLOOKUP(H97,Geral!$B$57:$D$67,3,FALSE)="&lt;=",IF(YEAR(NOW())-YEAR(E95)&gt;VLOOKUP(H97,Geral!$B$57:$C$67,2,FALSE),"ý","þ"),IF(VLOOKUP(H97,Geral!$B$57:$D$67,3,FALSE)="&gt;=",IF(YEAR(NOW())-YEAR(E95)&lt;VLOOKUP(H97,Geral!$B$57:$C$67,2,FALSE),"ý","þ"))))</f>
        <v/>
      </c>
      <c r="J97" s="180"/>
      <c r="K97" s="33">
        <f ca="1">IF(H97="",0,IF(OR(H97 = Geral!$A$43,H97 = Geral!$A$44),Geral!$H$15,IF(YEAR(NOW())-YEAR(E95) &lt; 19,Geral!$I$15,Geral!$H$15)))</f>
        <v>0</v>
      </c>
      <c r="L97" s="43"/>
      <c r="M97" s="7" t="str">
        <f ca="1">IF(L97="","",IF(VLOOKUP($H97,Geral!$B$57:$D$67,3,FALSE)="&lt;=",IF(YEAR(NOW())-YEAR(VLOOKUP(L97,Atletas!$B$2:$D$101,3,FALSE))&gt;VLOOKUP($H97,Geral!$B$57:$C$67,2,FALSE),"ý","þ"),IF(VLOOKUP($H97,Geral!$B$57:$D$67,3,FALSE)="&gt;=",IF(YEAR(NOW())-YEAR(VLOOKUP(L97,Atletas!$B$2:$D$101,3,FALSE))&lt;VLOOKUP($H97,Geral!$B$57:$C$67,2,FALSE),"ý","þ"))))</f>
        <v/>
      </c>
      <c r="N97" s="37" t="str">
        <f>IF($L97="","",IF(IFERROR(VLOOKUP($L97,Atletas!$B$2:$F$101,2,FALSE),"") ="","Cadastro não encontrado. Digite os dados.",VLOOKUP($L97,Atletas!$B$2:$F$101,2,FALSE)))</f>
        <v/>
      </c>
      <c r="O97" s="24" t="str">
        <f t="shared" ref="O97" si="589">G95</f>
        <v/>
      </c>
      <c r="P97" s="39">
        <f t="shared" ref="P97" si="590">D96</f>
        <v>0</v>
      </c>
      <c r="Q97" s="13">
        <f t="shared" si="419"/>
        <v>0</v>
      </c>
      <c r="R97" s="13">
        <f t="shared" si="584"/>
        <v>0</v>
      </c>
      <c r="S97" s="14" t="str">
        <f>E95</f>
        <v/>
      </c>
      <c r="T97" s="13" t="str">
        <f>F95</f>
        <v/>
      </c>
      <c r="U97" s="15">
        <f t="shared" ref="U97" ca="1" si="591">A95</f>
        <v>0</v>
      </c>
      <c r="V97" s="16" t="str">
        <f t="shared" ref="V97" si="592">C95</f>
        <v/>
      </c>
      <c r="W97" s="46"/>
    </row>
    <row r="98" spans="1:23" ht="20.100000000000001" customHeight="1" thickBot="1" x14ac:dyDescent="0.25">
      <c r="A98" s="193">
        <f t="shared" ref="A98" ca="1" si="593">SUM(K98:K100)</f>
        <v>0</v>
      </c>
      <c r="B98" s="196">
        <v>33</v>
      </c>
      <c r="C98" s="181" t="str">
        <f>IF($D99="","",IF(IFERROR(VLOOKUP($D99,Atletas!$B$2:$F$101,5,FALSE),"") ="","CLUBE",VLOOKUP($D99,Atletas!$B$2:$F$101,5,FALSE)))</f>
        <v/>
      </c>
      <c r="D98" s="40"/>
      <c r="E98" s="187" t="str">
        <f>IF($D99="","",IF(IFERROR(VLOOKUP($D99,Atletas!$B$2:$F$101,3,FALSE),"") ="","DD/MM/AAAA",VLOOKUP($D99,Atletas!$B$2:$F$101,3,FALSE)))</f>
        <v/>
      </c>
      <c r="F98" s="184" t="str">
        <f>IF($D99="","",IF(IFERROR(VLOOKUP($D99,Atletas!$B$2:$F$101,4,FALSE),"") ="","Gênero",VLOOKUP($D99,Atletas!$B$2:$F$101,4,FALSE)))</f>
        <v/>
      </c>
      <c r="G98" s="190" t="str">
        <f>IF($D99="","",IF(IFERROR(VLOOKUP($D99,Atletas!$B$2:$F$101,2,FALSE),"") ="","Cadastro não encontrado. Digite os dados.",VLOOKUP($D99,Atletas!$B$2:$F$101,2,FALSE)))</f>
        <v/>
      </c>
      <c r="H98" s="66"/>
      <c r="I98" s="5" t="str">
        <f ca="1">IF(H98="","",IF(VLOOKUP(H98,Geral!$B$13:$D$34,3,FALSE)="&lt;=",IF(YEAR(NOW())-YEAR(E98)&gt;VLOOKUP(H98,Geral!$B$13:$C$34,2,FALSE),"ý","þ"),IF(VLOOKUP(H98,Geral!$B$13:$D$34,3,FALSE)="&gt;=",IF(YEAR(NOW())-YEAR(E98)&lt;VLOOKUP(H98,Geral!$B$13:$C$34,2,FALSE),"ý","þ"))))</f>
        <v/>
      </c>
      <c r="J98" s="178" t="str">
        <f t="shared" ref="J98" si="594">IF(D99&lt;&gt;"","Sim","Não")</f>
        <v>Não</v>
      </c>
      <c r="K98" s="31">
        <f ca="1">SUM(IF(J98="Sim",IF(H98="",0,IF(OR(H98 = Geral!$A$43,H98 = Geral!$A$44),Geral!$H$13,IF(YEAR(NOW())-YEAR(E98) &lt; 19,Geral!$I$17,Geral!$H$17))),0),IF(H98="",0,IF(OR(H98 = Geral!$A$43,H98 = Geral!$A$44),Geral!$H$13,IF(YEAR(NOW())-YEAR(E98) &lt; 18,Geral!$I$13,Geral!$H$13))))</f>
        <v>0</v>
      </c>
      <c r="L98" s="175"/>
      <c r="M98" s="176"/>
      <c r="N98" s="177"/>
      <c r="O98" s="20" t="str">
        <f t="shared" ref="O98" si="595">G98</f>
        <v/>
      </c>
      <c r="P98" s="69">
        <f t="shared" ref="P98" si="596">D99</f>
        <v>0</v>
      </c>
      <c r="Q98" s="70">
        <f t="shared" si="419"/>
        <v>0</v>
      </c>
      <c r="R98" s="70"/>
      <c r="S98" s="71" t="str">
        <f t="shared" ref="S98" si="597">E98</f>
        <v/>
      </c>
      <c r="T98" s="70" t="str">
        <f t="shared" ref="T98" si="598">F98</f>
        <v/>
      </c>
      <c r="U98" s="21">
        <f t="shared" ref="U98" ca="1" si="599">A98</f>
        <v>0</v>
      </c>
      <c r="V98" s="22" t="str">
        <f t="shared" ref="V98" si="600">C98</f>
        <v/>
      </c>
      <c r="W98" s="46"/>
    </row>
    <row r="99" spans="1:23" ht="20.100000000000001" customHeight="1" thickBot="1" x14ac:dyDescent="0.25">
      <c r="A99" s="194"/>
      <c r="B99" s="197"/>
      <c r="C99" s="182"/>
      <c r="D99" s="80"/>
      <c r="E99" s="188"/>
      <c r="F99" s="185"/>
      <c r="G99" s="191"/>
      <c r="H99" s="67"/>
      <c r="I99" s="7" t="str">
        <f ca="1">IF(H99="","",IF(VLOOKUP(H99,Geral!$B$35:$D$56,3,FALSE)="&lt;=",IF(YEAR(NOW())-YEAR(E98)&gt;VLOOKUP(H99,Geral!$B$35:$C$56,2,FALSE),"ý","þ"),IF(VLOOKUP(H99,Geral!$B$35:$D$56,3,FALSE)="&gt;=",IF(YEAR(NOW())-YEAR(E98)&lt;VLOOKUP(H99,Geral!$B$35:$C$56,2,FALSE),"ý","þ"))))</f>
        <v/>
      </c>
      <c r="J99" s="179"/>
      <c r="K99" s="32">
        <f ca="1">IF(H99="",0,IF(OR(H99 = Geral!$A$43,H99 = Geral!$A$44),Geral!$H$15,IF(YEAR(NOW())-YEAR(E98) &lt; 19,Geral!$I$15,Geral!$H$15)))</f>
        <v>0</v>
      </c>
      <c r="L99" s="80"/>
      <c r="M99" s="7" t="str">
        <f ca="1">IF(L99="","",IF(VLOOKUP($H99,Geral!$B$36:$D$56,3,FALSE)="&lt;=",IF(YEAR(NOW())-YEAR(VLOOKUP(L99,Atletas!$B$2:$D$101,3,FALSE))&gt;VLOOKUP($H99,Geral!$B$36:$C$56,2,FALSE),"ý","þ"),IF(VLOOKUP($H99,Geral!$B$36:$D$56,3,FALSE)="&gt;=",IF(YEAR(NOW())-YEAR(VLOOKUP(L99,Atletas!$B$2:$D$101,3,FALSE))&lt;VLOOKUP($H99,Geral!$B$36:$C$56,2,FALSE),"ý","þ"))))</f>
        <v/>
      </c>
      <c r="N99" s="36" t="str">
        <f>IF($L99="","",IF(IFERROR(VLOOKUP($L99,Atletas!$B$2:$F$101,2,FALSE),"") ="","Cadastro não encontrado. Digite os dados.",VLOOKUP($L99,Atletas!$B$2:$F$101,2,FALSE)))</f>
        <v/>
      </c>
      <c r="O99" s="23" t="str">
        <f t="shared" ref="O99" si="601">G98</f>
        <v/>
      </c>
      <c r="P99" s="38">
        <f t="shared" ref="P99" si="602">D99</f>
        <v>0</v>
      </c>
      <c r="Q99" s="8">
        <f t="shared" si="419"/>
        <v>0</v>
      </c>
      <c r="R99" s="8">
        <f t="shared" ref="R99:R100" si="603">L99</f>
        <v>0</v>
      </c>
      <c r="S99" s="9" t="str">
        <f t="shared" ref="S99" si="604">E98</f>
        <v/>
      </c>
      <c r="T99" s="8" t="str">
        <f t="shared" ref="T99" si="605">F98</f>
        <v/>
      </c>
      <c r="U99" s="10">
        <f t="shared" ref="U99" ca="1" si="606">A98</f>
        <v>0</v>
      </c>
      <c r="V99" s="11" t="str">
        <f t="shared" ref="V99" si="607">C98</f>
        <v/>
      </c>
      <c r="W99" s="46"/>
    </row>
    <row r="100" spans="1:23" ht="20.100000000000001" customHeight="1" thickBot="1" x14ac:dyDescent="0.25">
      <c r="A100" s="195"/>
      <c r="B100" s="198"/>
      <c r="C100" s="183"/>
      <c r="D100" s="41"/>
      <c r="E100" s="189"/>
      <c r="F100" s="186"/>
      <c r="G100" s="192"/>
      <c r="H100" s="68"/>
      <c r="I100" s="12" t="str">
        <f ca="1">IF(H100="","",IF(VLOOKUP(H100,Geral!$B$57:$D$67,3,FALSE)="&lt;=",IF(YEAR(NOW())-YEAR(E98)&gt;VLOOKUP(H100,Geral!$B$57:$C$67,2,FALSE),"ý","þ"),IF(VLOOKUP(H100,Geral!$B$57:$D$67,3,FALSE)="&gt;=",IF(YEAR(NOW())-YEAR(E98)&lt;VLOOKUP(H100,Geral!$B$57:$C$67,2,FALSE),"ý","þ"))))</f>
        <v/>
      </c>
      <c r="J100" s="180"/>
      <c r="K100" s="33">
        <f ca="1">IF(H100="",0,IF(OR(H100 = Geral!$A$43,H100 = Geral!$A$44),Geral!$H$15,IF(YEAR(NOW())-YEAR(E98) &lt; 19,Geral!$I$15,Geral!$H$15)))</f>
        <v>0</v>
      </c>
      <c r="L100" s="80"/>
      <c r="M100" s="7" t="str">
        <f ca="1">IF(L100="","",IF(VLOOKUP($H100,Geral!$B$58:$D$67,3,FALSE)="&lt;=",IF(YEAR(NOW())-YEAR(VLOOKUP(L100,Atletas!$B$2:$D$101,3,FALSE))&gt;VLOOKUP($H100,Geral!$B$58:$C$67,2,FALSE),"ý","þ"),IF(VLOOKUP($H100,Geral!$B$58:$D$67,3,FALSE)="&gt;=",IF(YEAR(NOW())-YEAR(VLOOKUP(L100,Atletas!$B$2:$D$101,3,FALSE))&lt;VLOOKUP($H100,Geral!$B$58:$C$67,2,FALSE),"ý","þ"))))</f>
        <v/>
      </c>
      <c r="N100" s="37" t="str">
        <f>IF($L100="","",IF(IFERROR(VLOOKUP($L100,Atletas!$B$2:$F$101,2,FALSE),"") ="","Cadastro não encontrado. Digite os dados.",VLOOKUP($L100,Atletas!$B$2:$F$101,2,FALSE)))</f>
        <v/>
      </c>
      <c r="O100" s="24" t="str">
        <f t="shared" ref="O100" si="608">G98</f>
        <v/>
      </c>
      <c r="P100" s="39">
        <f t="shared" ref="P100" si="609">D99</f>
        <v>0</v>
      </c>
      <c r="Q100" s="13">
        <f t="shared" si="419"/>
        <v>0</v>
      </c>
      <c r="R100" s="13">
        <f t="shared" si="603"/>
        <v>0</v>
      </c>
      <c r="S100" s="14" t="str">
        <f>E98</f>
        <v/>
      </c>
      <c r="T100" s="13" t="str">
        <f>F98</f>
        <v/>
      </c>
      <c r="U100" s="15">
        <f t="shared" ref="U100" ca="1" si="610">A98</f>
        <v>0</v>
      </c>
      <c r="V100" s="16" t="str">
        <f t="shared" ref="V100" si="611">C98</f>
        <v/>
      </c>
      <c r="W100" s="46"/>
    </row>
    <row r="101" spans="1:23" ht="20.100000000000001" customHeight="1" thickBot="1" x14ac:dyDescent="0.25">
      <c r="A101" s="193">
        <f t="shared" ref="A101" ca="1" si="612">SUM(K101:K103)</f>
        <v>0</v>
      </c>
      <c r="B101" s="196">
        <v>34</v>
      </c>
      <c r="C101" s="181" t="str">
        <f>IF($D102="","",IF(IFERROR(VLOOKUP($D102,Atletas!$B$2:$F$101,5,FALSE),"") ="","CLUBE",VLOOKUP($D102,Atletas!$B$2:$F$101,5,FALSE)))</f>
        <v/>
      </c>
      <c r="D101" s="40"/>
      <c r="E101" s="187" t="str">
        <f>IF($D102="","",IF(IFERROR(VLOOKUP($D102,Atletas!$B$2:$F$101,3,FALSE),"") ="","DD/MM/AAAA",VLOOKUP($D102,Atletas!$B$2:$F$101,3,FALSE)))</f>
        <v/>
      </c>
      <c r="F101" s="184" t="str">
        <f>IF($D102="","",IF(IFERROR(VLOOKUP($D102,Atletas!$B$2:$F$101,4,FALSE),"") ="","Gênero",VLOOKUP($D102,Atletas!$B$2:$F$101,4,FALSE)))</f>
        <v/>
      </c>
      <c r="G101" s="190" t="str">
        <f>IF($D102="","",IF(IFERROR(VLOOKUP($D102,Atletas!$B$2:$F$101,2,FALSE),"") ="","Cadastro não encontrado. Digite os dados.",VLOOKUP($D102,Atletas!$B$2:$F$101,2,FALSE)))</f>
        <v/>
      </c>
      <c r="H101" s="66"/>
      <c r="I101" s="5" t="str">
        <f ca="1">IF(H101="","",IF(VLOOKUP(H101,Geral!$B$13:$D$34,3,FALSE)="&lt;=",IF(YEAR(NOW())-YEAR(E101)&gt;VLOOKUP(H101,Geral!$B$13:$C$34,2,FALSE),"ý","þ"),IF(VLOOKUP(H101,Geral!$B$13:$D$34,3,FALSE)="&gt;=",IF(YEAR(NOW())-YEAR(E101)&lt;VLOOKUP(H101,Geral!$B$13:$C$34,2,FALSE),"ý","þ"))))</f>
        <v/>
      </c>
      <c r="J101" s="178" t="str">
        <f t="shared" ref="J101" si="613">IF(D102&lt;&gt;"","Sim","Não")</f>
        <v>Não</v>
      </c>
      <c r="K101" s="31">
        <f ca="1">SUM(IF(J101="Sim",IF(H101="",0,IF(OR(H101 = Geral!$A$43,H101 = Geral!$A$44),Geral!$H$13,IF(YEAR(NOW())-YEAR(E101) &lt; 19,Geral!$I$17,Geral!$H$17))),0),IF(H101="",0,IF(OR(H101 = Geral!$A$43,H101 = Geral!$A$44),Geral!$H$13,IF(YEAR(NOW())-YEAR(E101) &lt; 18,Geral!$I$13,Geral!$H$13))))</f>
        <v>0</v>
      </c>
      <c r="L101" s="175"/>
      <c r="M101" s="176"/>
      <c r="N101" s="177"/>
      <c r="O101" s="20" t="str">
        <f t="shared" ref="O101" si="614">G101</f>
        <v/>
      </c>
      <c r="P101" s="69">
        <f t="shared" ref="P101" si="615">D102</f>
        <v>0</v>
      </c>
      <c r="Q101" s="70">
        <f t="shared" si="419"/>
        <v>0</v>
      </c>
      <c r="R101" s="70"/>
      <c r="S101" s="71" t="str">
        <f t="shared" ref="S101" si="616">E101</f>
        <v/>
      </c>
      <c r="T101" s="70" t="str">
        <f t="shared" ref="T101" si="617">F101</f>
        <v/>
      </c>
      <c r="U101" s="21">
        <f t="shared" ref="U101" ca="1" si="618">A101</f>
        <v>0</v>
      </c>
      <c r="V101" s="22" t="str">
        <f t="shared" ref="V101" si="619">C101</f>
        <v/>
      </c>
      <c r="W101" s="46"/>
    </row>
    <row r="102" spans="1:23" ht="20.100000000000001" customHeight="1" thickBot="1" x14ac:dyDescent="0.25">
      <c r="A102" s="194"/>
      <c r="B102" s="197"/>
      <c r="C102" s="182"/>
      <c r="D102" s="80"/>
      <c r="E102" s="188"/>
      <c r="F102" s="185"/>
      <c r="G102" s="191"/>
      <c r="H102" s="67"/>
      <c r="I102" s="7" t="str">
        <f ca="1">IF(H102="","",IF(VLOOKUP(H102,Geral!$B$35:$D$56,3,FALSE)="&lt;=",IF(YEAR(NOW())-YEAR(E101)&gt;VLOOKUP(H102,Geral!$B$35:$C$56,2,FALSE),"ý","þ"),IF(VLOOKUP(H102,Geral!$B$35:$D$56,3,FALSE)="&gt;=",IF(YEAR(NOW())-YEAR(E101)&lt;VLOOKUP(H102,Geral!$B$35:$C$56,2,FALSE),"ý","þ"))))</f>
        <v/>
      </c>
      <c r="J102" s="179"/>
      <c r="K102" s="32">
        <f ca="1">IF(H102="",0,IF(OR(H102 = Geral!$A$43,H102 = Geral!$A$44),Geral!$H$15,IF(YEAR(NOW())-YEAR(E101) &lt; 19,Geral!$I$15,Geral!$H$15)))</f>
        <v>0</v>
      </c>
      <c r="L102" s="80"/>
      <c r="M102" s="7" t="str">
        <f ca="1">IF(L102="","",IF(VLOOKUP($H102,Geral!$B$35:$D$56,3,FALSE)="&lt;=",IF(YEAR(NOW())-YEAR(VLOOKUP(L102,Atletas!$B$2:$D$101,3,FALSE))&gt;VLOOKUP($H102,Geral!$B$35:$C$56,2,FALSE),"ý","þ"),IF(VLOOKUP($H102,Geral!$B$35:$D$56,3,FALSE)="&gt;=",IF(YEAR(NOW())-YEAR(VLOOKUP(L102,Atletas!$B$2:$D$101,3,FALSE))&lt;VLOOKUP($H102,Geral!$B$35:$C$56,2,FALSE),"ý","þ"))))</f>
        <v/>
      </c>
      <c r="N102" s="36" t="str">
        <f>IF($L102="","",IF(IFERROR(VLOOKUP($L102,Atletas!$B$2:$F$101,2,FALSE),"") ="","Cadastro não encontrado. Digite os dados.",VLOOKUP($L102,Atletas!$B$2:$F$101,2,FALSE)))</f>
        <v/>
      </c>
      <c r="O102" s="23" t="str">
        <f t="shared" ref="O102" si="620">G101</f>
        <v/>
      </c>
      <c r="P102" s="38">
        <f t="shared" ref="P102" si="621">D102</f>
        <v>0</v>
      </c>
      <c r="Q102" s="8">
        <f t="shared" si="419"/>
        <v>0</v>
      </c>
      <c r="R102" s="8">
        <f t="shared" ref="R102:R103" si="622">L102</f>
        <v>0</v>
      </c>
      <c r="S102" s="9" t="str">
        <f t="shared" ref="S102" si="623">E101</f>
        <v/>
      </c>
      <c r="T102" s="8" t="str">
        <f t="shared" ref="T102" si="624">F101</f>
        <v/>
      </c>
      <c r="U102" s="10">
        <f t="shared" ref="U102" ca="1" si="625">A101</f>
        <v>0</v>
      </c>
      <c r="V102" s="11" t="str">
        <f t="shared" ref="V102" si="626">C101</f>
        <v/>
      </c>
      <c r="W102" s="46"/>
    </row>
    <row r="103" spans="1:23" ht="20.100000000000001" customHeight="1" thickBot="1" x14ac:dyDescent="0.25">
      <c r="A103" s="195"/>
      <c r="B103" s="198"/>
      <c r="C103" s="183"/>
      <c r="D103" s="41"/>
      <c r="E103" s="189"/>
      <c r="F103" s="186"/>
      <c r="G103" s="192"/>
      <c r="H103" s="68"/>
      <c r="I103" s="12" t="str">
        <f ca="1">IF(H103="","",IF(VLOOKUP(H103,Geral!$B$57:$D$67,3,FALSE)="&lt;=",IF(YEAR(NOW())-YEAR(E101)&gt;VLOOKUP(H103,Geral!$B$57:$C$67,2,FALSE),"ý","þ"),IF(VLOOKUP(H103,Geral!$B$57:$D$67,3,FALSE)="&gt;=",IF(YEAR(NOW())-YEAR(E101)&lt;VLOOKUP(H103,Geral!$B$57:$C$67,2,FALSE),"ý","þ"))))</f>
        <v/>
      </c>
      <c r="J103" s="180"/>
      <c r="K103" s="33">
        <f ca="1">IF(H103="",0,IF(OR(H103 = Geral!$A$43,H103 = Geral!$A$44),Geral!$H$15,IF(YEAR(NOW())-YEAR(E101) &lt; 19,Geral!$I$15,Geral!$H$15)))</f>
        <v>0</v>
      </c>
      <c r="L103" s="43"/>
      <c r="M103" s="7" t="str">
        <f ca="1">IF(L103="","",IF(VLOOKUP($H103,Geral!$B$57:$D$67,3,FALSE)="&lt;=",IF(YEAR(NOW())-YEAR(VLOOKUP(L103,Atletas!$B$2:$D$101,3,FALSE))&gt;VLOOKUP($H103,Geral!$B$57:$C$67,2,FALSE),"ý","þ"),IF(VLOOKUP($H103,Geral!$B$57:$D$67,3,FALSE)="&gt;=",IF(YEAR(NOW())-YEAR(VLOOKUP(L103,Atletas!$B$2:$D$101,3,FALSE))&lt;VLOOKUP($H103,Geral!$B$57:$C$67,2,FALSE),"ý","þ"))))</f>
        <v/>
      </c>
      <c r="N103" s="37" t="str">
        <f>IF($L103="","",IF(IFERROR(VLOOKUP($L103,Atletas!$B$2:$F$101,2,FALSE),"") ="","Cadastro não encontrado. Digite os dados.",VLOOKUP($L103,Atletas!$B$2:$F$101,2,FALSE)))</f>
        <v/>
      </c>
      <c r="O103" s="24" t="str">
        <f t="shared" ref="O103" si="627">G101</f>
        <v/>
      </c>
      <c r="P103" s="39">
        <f t="shared" ref="P103" si="628">D102</f>
        <v>0</v>
      </c>
      <c r="Q103" s="13">
        <f t="shared" si="419"/>
        <v>0</v>
      </c>
      <c r="R103" s="13">
        <f t="shared" si="622"/>
        <v>0</v>
      </c>
      <c r="S103" s="14" t="str">
        <f>E101</f>
        <v/>
      </c>
      <c r="T103" s="13" t="str">
        <f>F101</f>
        <v/>
      </c>
      <c r="U103" s="15">
        <f t="shared" ref="U103" ca="1" si="629">A101</f>
        <v>0</v>
      </c>
      <c r="V103" s="16" t="str">
        <f t="shared" ref="V103" si="630">C101</f>
        <v/>
      </c>
      <c r="W103" s="46"/>
    </row>
    <row r="104" spans="1:23" ht="20.100000000000001" customHeight="1" thickBot="1" x14ac:dyDescent="0.25">
      <c r="A104" s="193">
        <f t="shared" ref="A104" ca="1" si="631">SUM(K104:K106)</f>
        <v>0</v>
      </c>
      <c r="B104" s="196">
        <v>35</v>
      </c>
      <c r="C104" s="181" t="str">
        <f>IF($D105="","",IF(IFERROR(VLOOKUP($D105,Atletas!$B$2:$F$101,5,FALSE),"") ="","CLUBE",VLOOKUP($D105,Atletas!$B$2:$F$101,5,FALSE)))</f>
        <v/>
      </c>
      <c r="D104" s="40"/>
      <c r="E104" s="187" t="str">
        <f>IF($D105="","",IF(IFERROR(VLOOKUP($D105,Atletas!$B$2:$F$101,3,FALSE),"") ="","DD/MM/AAAA",VLOOKUP($D105,Atletas!$B$2:$F$101,3,FALSE)))</f>
        <v/>
      </c>
      <c r="F104" s="184" t="str">
        <f>IF($D105="","",IF(IFERROR(VLOOKUP($D105,Atletas!$B$2:$F$101,4,FALSE),"") ="","Gênero",VLOOKUP($D105,Atletas!$B$2:$F$101,4,FALSE)))</f>
        <v/>
      </c>
      <c r="G104" s="190" t="str">
        <f>IF($D105="","",IF(IFERROR(VLOOKUP($D105,Atletas!$B$2:$F$101,2,FALSE),"") ="","Cadastro não encontrado. Digite os dados.",VLOOKUP($D105,Atletas!$B$2:$F$101,2,FALSE)))</f>
        <v/>
      </c>
      <c r="H104" s="66"/>
      <c r="I104" s="5" t="str">
        <f ca="1">IF(H104="","",IF(VLOOKUP(H104,Geral!$B$13:$D$34,3,FALSE)="&lt;=",IF(YEAR(NOW())-YEAR(E104)&gt;VLOOKUP(H104,Geral!$B$13:$C$34,2,FALSE),"ý","þ"),IF(VLOOKUP(H104,Geral!$B$13:$D$34,3,FALSE)="&gt;=",IF(YEAR(NOW())-YEAR(E104)&lt;VLOOKUP(H104,Geral!$B$13:$C$34,2,FALSE),"ý","þ"))))</f>
        <v/>
      </c>
      <c r="J104" s="178" t="str">
        <f t="shared" ref="J104" si="632">IF(D105&lt;&gt;"","Sim","Não")</f>
        <v>Não</v>
      </c>
      <c r="K104" s="31">
        <f ca="1">SUM(IF(J104="Sim",IF(H104="",0,IF(OR(H104 = Geral!$A$43,H104 = Geral!$A$44),Geral!$H$13,IF(YEAR(NOW())-YEAR(E104) &lt; 19,Geral!$I$17,Geral!$H$17))),0),IF(H104="",0,IF(OR(H104 = Geral!$A$43,H104 = Geral!$A$44),Geral!$H$13,IF(YEAR(NOW())-YEAR(E104) &lt; 18,Geral!$I$13,Geral!$H$13))))</f>
        <v>0</v>
      </c>
      <c r="L104" s="175"/>
      <c r="M104" s="176"/>
      <c r="N104" s="177"/>
      <c r="O104" s="20" t="str">
        <f t="shared" ref="O104" si="633">G104</f>
        <v/>
      </c>
      <c r="P104" s="69">
        <f t="shared" ref="P104" si="634">D105</f>
        <v>0</v>
      </c>
      <c r="Q104" s="70">
        <f t="shared" si="419"/>
        <v>0</v>
      </c>
      <c r="R104" s="70"/>
      <c r="S104" s="71" t="str">
        <f t="shared" ref="S104" si="635">E104</f>
        <v/>
      </c>
      <c r="T104" s="70" t="str">
        <f t="shared" ref="T104" si="636">F104</f>
        <v/>
      </c>
      <c r="U104" s="21">
        <f t="shared" ref="U104" ca="1" si="637">A104</f>
        <v>0</v>
      </c>
      <c r="V104" s="22" t="str">
        <f t="shared" ref="V104" si="638">C104</f>
        <v/>
      </c>
      <c r="W104" s="46"/>
    </row>
    <row r="105" spans="1:23" ht="20.100000000000001" customHeight="1" thickBot="1" x14ac:dyDescent="0.25">
      <c r="A105" s="194"/>
      <c r="B105" s="197"/>
      <c r="C105" s="182"/>
      <c r="D105" s="80"/>
      <c r="E105" s="188"/>
      <c r="F105" s="185"/>
      <c r="G105" s="191"/>
      <c r="H105" s="67"/>
      <c r="I105" s="7" t="str">
        <f ca="1">IF(H105="","",IF(VLOOKUP(H105,Geral!$B$35:$D$56,3,FALSE)="&lt;=",IF(YEAR(NOW())-YEAR(E104)&gt;VLOOKUP(H105,Geral!$B$35:$C$56,2,FALSE),"ý","þ"),IF(VLOOKUP(H105,Geral!$B$35:$D$56,3,FALSE)="&gt;=",IF(YEAR(NOW())-YEAR(E104)&lt;VLOOKUP(H105,Geral!$B$35:$C$56,2,FALSE),"ý","þ"))))</f>
        <v/>
      </c>
      <c r="J105" s="179"/>
      <c r="K105" s="32">
        <f ca="1">IF(H105="",0,IF(OR(H105 = Geral!$A$43,H105 = Geral!$A$44),Geral!$H$15,IF(YEAR(NOW())-YEAR(E104) &lt; 19,Geral!$I$15,Geral!$H$15)))</f>
        <v>0</v>
      </c>
      <c r="L105" s="80"/>
      <c r="M105" s="7" t="str">
        <f ca="1">IF(L105="","",IF(VLOOKUP($H105,Geral!$B$36:$D$56,3,FALSE)="&lt;=",IF(YEAR(NOW())-YEAR(VLOOKUP(L105,Atletas!$B$2:$D$101,3,FALSE))&gt;VLOOKUP($H105,Geral!$B$36:$C$56,2,FALSE),"ý","þ"),IF(VLOOKUP($H105,Geral!$B$36:$D$56,3,FALSE)="&gt;=",IF(YEAR(NOW())-YEAR(VLOOKUP(L105,Atletas!$B$2:$D$101,3,FALSE))&lt;VLOOKUP($H105,Geral!$B$36:$C$56,2,FALSE),"ý","þ"))))</f>
        <v/>
      </c>
      <c r="N105" s="36" t="str">
        <f>IF($L105="","",IF(IFERROR(VLOOKUP($L105,Atletas!$B$2:$F$101,2,FALSE),"") ="","Cadastro não encontrado. Digite os dados.",VLOOKUP($L105,Atletas!$B$2:$F$101,2,FALSE)))</f>
        <v/>
      </c>
      <c r="O105" s="23" t="str">
        <f t="shared" ref="O105" si="639">G104</f>
        <v/>
      </c>
      <c r="P105" s="38">
        <f t="shared" ref="P105" si="640">D105</f>
        <v>0</v>
      </c>
      <c r="Q105" s="8">
        <f t="shared" si="419"/>
        <v>0</v>
      </c>
      <c r="R105" s="8">
        <f t="shared" ref="R105:R106" si="641">L105</f>
        <v>0</v>
      </c>
      <c r="S105" s="9" t="str">
        <f t="shared" ref="S105" si="642">E104</f>
        <v/>
      </c>
      <c r="T105" s="8" t="str">
        <f t="shared" ref="T105" si="643">F104</f>
        <v/>
      </c>
      <c r="U105" s="10">
        <f t="shared" ref="U105" ca="1" si="644">A104</f>
        <v>0</v>
      </c>
      <c r="V105" s="11" t="str">
        <f t="shared" ref="V105" si="645">C104</f>
        <v/>
      </c>
      <c r="W105" s="46"/>
    </row>
    <row r="106" spans="1:23" ht="20.100000000000001" customHeight="1" thickBot="1" x14ac:dyDescent="0.25">
      <c r="A106" s="195"/>
      <c r="B106" s="198"/>
      <c r="C106" s="183"/>
      <c r="D106" s="41"/>
      <c r="E106" s="189"/>
      <c r="F106" s="186"/>
      <c r="G106" s="192"/>
      <c r="H106" s="68"/>
      <c r="I106" s="12" t="str">
        <f ca="1">IF(H106="","",IF(VLOOKUP(H106,Geral!$B$57:$D$67,3,FALSE)="&lt;=",IF(YEAR(NOW())-YEAR(E104)&gt;VLOOKUP(H106,Geral!$B$57:$C$67,2,FALSE),"ý","þ"),IF(VLOOKUP(H106,Geral!$B$57:$D$67,3,FALSE)="&gt;=",IF(YEAR(NOW())-YEAR(E104)&lt;VLOOKUP(H106,Geral!$B$57:$C$67,2,FALSE),"ý","þ"))))</f>
        <v/>
      </c>
      <c r="J106" s="180"/>
      <c r="K106" s="33">
        <f ca="1">IF(H106="",0,IF(OR(H106 = Geral!$A$43,H106 = Geral!$A$44),Geral!$H$15,IF(YEAR(NOW())-YEAR(E104) &lt; 19,Geral!$I$15,Geral!$H$15)))</f>
        <v>0</v>
      </c>
      <c r="L106" s="80"/>
      <c r="M106" s="7" t="str">
        <f ca="1">IF(L106="","",IF(VLOOKUP($H106,Geral!$B$58:$D$67,3,FALSE)="&lt;=",IF(YEAR(NOW())-YEAR(VLOOKUP(L106,Atletas!$B$2:$D$101,3,FALSE))&gt;VLOOKUP($H106,Geral!$B$58:$C$67,2,FALSE),"ý","þ"),IF(VLOOKUP($H106,Geral!$B$58:$D$67,3,FALSE)="&gt;=",IF(YEAR(NOW())-YEAR(VLOOKUP(L106,Atletas!$B$2:$D$101,3,FALSE))&lt;VLOOKUP($H106,Geral!$B$58:$C$67,2,FALSE),"ý","þ"))))</f>
        <v/>
      </c>
      <c r="N106" s="37" t="str">
        <f>IF($L106="","",IF(IFERROR(VLOOKUP($L106,Atletas!$B$2:$F$101,2,FALSE),"") ="","Cadastro não encontrado. Digite os dados.",VLOOKUP($L106,Atletas!$B$2:$F$101,2,FALSE)))</f>
        <v/>
      </c>
      <c r="O106" s="24" t="str">
        <f t="shared" ref="O106" si="646">G104</f>
        <v/>
      </c>
      <c r="P106" s="39">
        <f t="shared" ref="P106" si="647">D105</f>
        <v>0</v>
      </c>
      <c r="Q106" s="13">
        <f t="shared" si="419"/>
        <v>0</v>
      </c>
      <c r="R106" s="13">
        <f t="shared" si="641"/>
        <v>0</v>
      </c>
      <c r="S106" s="14" t="str">
        <f>E104</f>
        <v/>
      </c>
      <c r="T106" s="13" t="str">
        <f>F104</f>
        <v/>
      </c>
      <c r="U106" s="15">
        <f t="shared" ref="U106" ca="1" si="648">A104</f>
        <v>0</v>
      </c>
      <c r="V106" s="16" t="str">
        <f t="shared" ref="V106" si="649">C104</f>
        <v/>
      </c>
      <c r="W106" s="46"/>
    </row>
    <row r="107" spans="1:23" ht="20.100000000000001" customHeight="1" thickBot="1" x14ac:dyDescent="0.25">
      <c r="A107" s="193">
        <f t="shared" ref="A107" ca="1" si="650">SUM(K107:K109)</f>
        <v>0</v>
      </c>
      <c r="B107" s="196">
        <v>36</v>
      </c>
      <c r="C107" s="181" t="str">
        <f>IF($D108="","",IF(IFERROR(VLOOKUP($D108,Atletas!$B$2:$F$101,5,FALSE),"") ="","CLUBE",VLOOKUP($D108,Atletas!$B$2:$F$101,5,FALSE)))</f>
        <v/>
      </c>
      <c r="D107" s="40"/>
      <c r="E107" s="187" t="str">
        <f>IF($D108="","",IF(IFERROR(VLOOKUP($D108,Atletas!$B$2:$F$101,3,FALSE),"") ="","DD/MM/AAAA",VLOOKUP($D108,Atletas!$B$2:$F$101,3,FALSE)))</f>
        <v/>
      </c>
      <c r="F107" s="184" t="str">
        <f>IF($D108="","",IF(IFERROR(VLOOKUP($D108,Atletas!$B$2:$F$101,4,FALSE),"") ="","Gênero",VLOOKUP($D108,Atletas!$B$2:$F$101,4,FALSE)))</f>
        <v/>
      </c>
      <c r="G107" s="190" t="str">
        <f>IF($D108="","",IF(IFERROR(VLOOKUP($D108,Atletas!$B$2:$F$101,2,FALSE),"") ="","Cadastro não encontrado. Digite os dados.",VLOOKUP($D108,Atletas!$B$2:$F$101,2,FALSE)))</f>
        <v/>
      </c>
      <c r="H107" s="66"/>
      <c r="I107" s="5" t="str">
        <f ca="1">IF(H107="","",IF(VLOOKUP(H107,Geral!$B$13:$D$34,3,FALSE)="&lt;=",IF(YEAR(NOW())-YEAR(E107)&gt;VLOOKUP(H107,Geral!$B$13:$C$34,2,FALSE),"ý","þ"),IF(VLOOKUP(H107,Geral!$B$13:$D$34,3,FALSE)="&gt;=",IF(YEAR(NOW())-YEAR(E107)&lt;VLOOKUP(H107,Geral!$B$13:$C$34,2,FALSE),"ý","þ"))))</f>
        <v/>
      </c>
      <c r="J107" s="178" t="str">
        <f t="shared" ref="J107" si="651">IF(D108&lt;&gt;"","Sim","Não")</f>
        <v>Não</v>
      </c>
      <c r="K107" s="31">
        <f ca="1">SUM(IF(J107="Sim",IF(H107="",0,IF(OR(H107 = Geral!$A$43,H107 = Geral!$A$44),Geral!$H$13,IF(YEAR(NOW())-YEAR(E107) &lt; 19,Geral!$I$17,Geral!$H$17))),0),IF(H107="",0,IF(OR(H107 = Geral!$A$43,H107 = Geral!$A$44),Geral!$H$13,IF(YEAR(NOW())-YEAR(E107) &lt; 18,Geral!$I$13,Geral!$H$13))))</f>
        <v>0</v>
      </c>
      <c r="L107" s="175"/>
      <c r="M107" s="176"/>
      <c r="N107" s="177"/>
      <c r="O107" s="20" t="str">
        <f t="shared" ref="O107" si="652">G107</f>
        <v/>
      </c>
      <c r="P107" s="69">
        <f t="shared" ref="P107" si="653">D108</f>
        <v>0</v>
      </c>
      <c r="Q107" s="70">
        <f t="shared" si="419"/>
        <v>0</v>
      </c>
      <c r="R107" s="70"/>
      <c r="S107" s="71" t="str">
        <f t="shared" ref="S107" si="654">E107</f>
        <v/>
      </c>
      <c r="T107" s="70" t="str">
        <f t="shared" ref="T107" si="655">F107</f>
        <v/>
      </c>
      <c r="U107" s="21">
        <f t="shared" ref="U107" ca="1" si="656">A107</f>
        <v>0</v>
      </c>
      <c r="V107" s="22" t="str">
        <f t="shared" ref="V107" si="657">C107</f>
        <v/>
      </c>
      <c r="W107" s="46"/>
    </row>
    <row r="108" spans="1:23" ht="20.100000000000001" customHeight="1" thickBot="1" x14ac:dyDescent="0.25">
      <c r="A108" s="194"/>
      <c r="B108" s="197"/>
      <c r="C108" s="182"/>
      <c r="D108" s="80"/>
      <c r="E108" s="188"/>
      <c r="F108" s="185"/>
      <c r="G108" s="191"/>
      <c r="H108" s="67"/>
      <c r="I108" s="7" t="str">
        <f ca="1">IF(H108="","",IF(VLOOKUP(H108,Geral!$B$35:$D$56,3,FALSE)="&lt;=",IF(YEAR(NOW())-YEAR(E107)&gt;VLOOKUP(H108,Geral!$B$35:$C$56,2,FALSE),"ý","þ"),IF(VLOOKUP(H108,Geral!$B$35:$D$56,3,FALSE)="&gt;=",IF(YEAR(NOW())-YEAR(E107)&lt;VLOOKUP(H108,Geral!$B$35:$C$56,2,FALSE),"ý","þ"))))</f>
        <v/>
      </c>
      <c r="J108" s="179"/>
      <c r="K108" s="32">
        <f ca="1">IF(H108="",0,IF(OR(H108 = Geral!$A$43,H108 = Geral!$A$44),Geral!$H$15,IF(YEAR(NOW())-YEAR(E107) &lt; 19,Geral!$I$15,Geral!$H$15)))</f>
        <v>0</v>
      </c>
      <c r="L108" s="80"/>
      <c r="M108" s="7" t="str">
        <f ca="1">IF(L108="","",IF(VLOOKUP($H108,Geral!$B$36:$D$56,3,FALSE)="&lt;=",IF(YEAR(NOW())-YEAR(VLOOKUP(L108,Atletas!$B$2:$D$101,3,FALSE))&gt;VLOOKUP($H108,Geral!$B$36:$C$56,2,FALSE),"ý","þ"),IF(VLOOKUP($H108,Geral!$B$36:$D$56,3,FALSE)="&gt;=",IF(YEAR(NOW())-YEAR(VLOOKUP(L108,Atletas!$B$2:$D$101,3,FALSE))&lt;VLOOKUP($H108,Geral!$B$36:$C$56,2,FALSE),"ý","þ"))))</f>
        <v/>
      </c>
      <c r="N108" s="36" t="str">
        <f>IF($L108="","",IF(IFERROR(VLOOKUP($L108,Atletas!$B$2:$F$101,2,FALSE),"") ="","Cadastro não encontrado. Digite os dados.",VLOOKUP($L108,Atletas!$B$2:$F$101,2,FALSE)))</f>
        <v/>
      </c>
      <c r="O108" s="23" t="str">
        <f t="shared" ref="O108" si="658">G107</f>
        <v/>
      </c>
      <c r="P108" s="38">
        <f t="shared" ref="P108" si="659">D108</f>
        <v>0</v>
      </c>
      <c r="Q108" s="8">
        <f t="shared" si="419"/>
        <v>0</v>
      </c>
      <c r="R108" s="8">
        <f t="shared" ref="R108:R109" si="660">L108</f>
        <v>0</v>
      </c>
      <c r="S108" s="9" t="str">
        <f t="shared" ref="S108" si="661">E107</f>
        <v/>
      </c>
      <c r="T108" s="8" t="str">
        <f t="shared" ref="T108" si="662">F107</f>
        <v/>
      </c>
      <c r="U108" s="10">
        <f t="shared" ref="U108" ca="1" si="663">A107</f>
        <v>0</v>
      </c>
      <c r="V108" s="11" t="str">
        <f t="shared" ref="V108" si="664">C107</f>
        <v/>
      </c>
      <c r="W108" s="46"/>
    </row>
    <row r="109" spans="1:23" ht="20.100000000000001" customHeight="1" thickBot="1" x14ac:dyDescent="0.25">
      <c r="A109" s="195"/>
      <c r="B109" s="198"/>
      <c r="C109" s="183"/>
      <c r="D109" s="41"/>
      <c r="E109" s="189"/>
      <c r="F109" s="186"/>
      <c r="G109" s="192"/>
      <c r="H109" s="68"/>
      <c r="I109" s="12" t="str">
        <f ca="1">IF(H109="","",IF(VLOOKUP(H109,Geral!$B$57:$D$67,3,FALSE)="&lt;=",IF(YEAR(NOW())-YEAR(E107)&gt;VLOOKUP(H109,Geral!$B$57:$C$67,2,FALSE),"ý","þ"),IF(VLOOKUP(H109,Geral!$B$57:$D$67,3,FALSE)="&gt;=",IF(YEAR(NOW())-YEAR(E107)&lt;VLOOKUP(H109,Geral!$B$57:$C$67,2,FALSE),"ý","þ"))))</f>
        <v/>
      </c>
      <c r="J109" s="180"/>
      <c r="K109" s="33">
        <f ca="1">IF(H109="",0,IF(OR(H109 = Geral!$A$43,H109 = Geral!$A$44),Geral!$H$15,IF(YEAR(NOW())-YEAR(E107) &lt; 19,Geral!$I$15,Geral!$H$15)))</f>
        <v>0</v>
      </c>
      <c r="L109" s="80"/>
      <c r="M109" s="7" t="str">
        <f ca="1">IF(L109="","",IF(VLOOKUP($H109,Geral!$B$58:$D$67,3,FALSE)="&lt;=",IF(YEAR(NOW())-YEAR(VLOOKUP(L109,Atletas!$B$2:$D$101,3,FALSE))&gt;VLOOKUP($H109,Geral!$B$58:$C$67,2,FALSE),"ý","þ"),IF(VLOOKUP($H109,Geral!$B$58:$D$67,3,FALSE)="&gt;=",IF(YEAR(NOW())-YEAR(VLOOKUP(L109,Atletas!$B$2:$D$101,3,FALSE))&lt;VLOOKUP($H109,Geral!$B$58:$C$67,2,FALSE),"ý","þ"))))</f>
        <v/>
      </c>
      <c r="N109" s="37" t="str">
        <f>IF($L109="","",IF(IFERROR(VLOOKUP($L109,Atletas!$B$2:$F$101,2,FALSE),"") ="","Cadastro não encontrado. Digite os dados.",VLOOKUP($L109,Atletas!$B$2:$F$101,2,FALSE)))</f>
        <v/>
      </c>
      <c r="O109" s="24" t="str">
        <f t="shared" ref="O109" si="665">G107</f>
        <v/>
      </c>
      <c r="P109" s="39">
        <f t="shared" ref="P109" si="666">D108</f>
        <v>0</v>
      </c>
      <c r="Q109" s="13">
        <f t="shared" si="419"/>
        <v>0</v>
      </c>
      <c r="R109" s="13">
        <f t="shared" si="660"/>
        <v>0</v>
      </c>
      <c r="S109" s="14" t="str">
        <f>E107</f>
        <v/>
      </c>
      <c r="T109" s="13" t="str">
        <f>F107</f>
        <v/>
      </c>
      <c r="U109" s="15">
        <f t="shared" ref="U109" ca="1" si="667">A107</f>
        <v>0</v>
      </c>
      <c r="V109" s="16" t="str">
        <f t="shared" ref="V109" si="668">C107</f>
        <v/>
      </c>
      <c r="W109" s="46"/>
    </row>
    <row r="110" spans="1:23" ht="20.100000000000001" customHeight="1" thickBot="1" x14ac:dyDescent="0.25">
      <c r="A110" s="193">
        <f t="shared" ref="A110" ca="1" si="669">SUM(K110:K112)</f>
        <v>0</v>
      </c>
      <c r="B110" s="196">
        <v>37</v>
      </c>
      <c r="C110" s="181" t="str">
        <f>IF($D111="","",IF(IFERROR(VLOOKUP($D111,Atletas!$B$2:$F$101,5,FALSE),"") ="","CLUBE",VLOOKUP($D111,Atletas!$B$2:$F$101,5,FALSE)))</f>
        <v/>
      </c>
      <c r="D110" s="40"/>
      <c r="E110" s="187" t="str">
        <f>IF($D111="","",IF(IFERROR(VLOOKUP($D111,Atletas!$B$2:$F$101,3,FALSE),"") ="","DD/MM/AAAA",VLOOKUP($D111,Atletas!$B$2:$F$101,3,FALSE)))</f>
        <v/>
      </c>
      <c r="F110" s="184" t="str">
        <f>IF($D111="","",IF(IFERROR(VLOOKUP($D111,Atletas!$B$2:$F$101,4,FALSE),"") ="","Gênero",VLOOKUP($D111,Atletas!$B$2:$F$101,4,FALSE)))</f>
        <v/>
      </c>
      <c r="G110" s="190" t="str">
        <f>IF($D111="","",IF(IFERROR(VLOOKUP($D111,Atletas!$B$2:$F$101,2,FALSE),"") ="","Cadastro não encontrado. Digite os dados.",VLOOKUP($D111,Atletas!$B$2:$F$101,2,FALSE)))</f>
        <v/>
      </c>
      <c r="H110" s="66"/>
      <c r="I110" s="5" t="str">
        <f ca="1">IF(H110="","",IF(VLOOKUP(H110,Geral!$B$13:$D$34,3,FALSE)="&lt;=",IF(YEAR(NOW())-YEAR(E110)&gt;VLOOKUP(H110,Geral!$B$13:$C$34,2,FALSE),"ý","þ"),IF(VLOOKUP(H110,Geral!$B$13:$D$34,3,FALSE)="&gt;=",IF(YEAR(NOW())-YEAR(E110)&lt;VLOOKUP(H110,Geral!$B$13:$C$34,2,FALSE),"ý","þ"))))</f>
        <v/>
      </c>
      <c r="J110" s="178" t="str">
        <f t="shared" ref="J110" si="670">IF(D111&lt;&gt;"","Sim","Não")</f>
        <v>Não</v>
      </c>
      <c r="K110" s="31">
        <f ca="1">SUM(IF(J110="Sim",IF(H110="",0,IF(OR(H110 = Geral!$A$43,H110 = Geral!$A$44),Geral!$H$13,IF(YEAR(NOW())-YEAR(E110) &lt; 19,Geral!$I$17,Geral!$H$17))),0),IF(H110="",0,IF(OR(H110 = Geral!$A$43,H110 = Geral!$A$44),Geral!$H$13,IF(YEAR(NOW())-YEAR(E110) &lt; 18,Geral!$I$13,Geral!$H$13))))</f>
        <v>0</v>
      </c>
      <c r="L110" s="175"/>
      <c r="M110" s="176"/>
      <c r="N110" s="177"/>
      <c r="O110" s="20" t="str">
        <f t="shared" ref="O110" si="671">G110</f>
        <v/>
      </c>
      <c r="P110" s="69">
        <f t="shared" ref="P110" si="672">D111</f>
        <v>0</v>
      </c>
      <c r="Q110" s="70">
        <f t="shared" si="419"/>
        <v>0</v>
      </c>
      <c r="R110" s="70"/>
      <c r="S110" s="71" t="str">
        <f t="shared" ref="S110" si="673">E110</f>
        <v/>
      </c>
      <c r="T110" s="70" t="str">
        <f t="shared" ref="T110" si="674">F110</f>
        <v/>
      </c>
      <c r="U110" s="21">
        <f t="shared" ref="U110" ca="1" si="675">A110</f>
        <v>0</v>
      </c>
      <c r="V110" s="22" t="str">
        <f t="shared" ref="V110" si="676">C110</f>
        <v/>
      </c>
      <c r="W110" s="46"/>
    </row>
    <row r="111" spans="1:23" ht="20.100000000000001" customHeight="1" thickBot="1" x14ac:dyDescent="0.25">
      <c r="A111" s="194"/>
      <c r="B111" s="197"/>
      <c r="C111" s="182"/>
      <c r="D111" s="80"/>
      <c r="E111" s="188"/>
      <c r="F111" s="185"/>
      <c r="G111" s="191"/>
      <c r="H111" s="67"/>
      <c r="I111" s="7" t="str">
        <f ca="1">IF(H111="","",IF(VLOOKUP(H111,Geral!$B$35:$D$56,3,FALSE)="&lt;=",IF(YEAR(NOW())-YEAR(E110)&gt;VLOOKUP(H111,Geral!$B$35:$C$56,2,FALSE),"ý","þ"),IF(VLOOKUP(H111,Geral!$B$35:$D$56,3,FALSE)="&gt;=",IF(YEAR(NOW())-YEAR(E110)&lt;VLOOKUP(H111,Geral!$B$35:$C$56,2,FALSE),"ý","þ"))))</f>
        <v/>
      </c>
      <c r="J111" s="179"/>
      <c r="K111" s="32">
        <f ca="1">IF(H111="",0,IF(OR(H111 = Geral!$A$43,H111 = Geral!$A$44),Geral!$H$15,IF(YEAR(NOW())-YEAR(E110) &lt; 19,Geral!$I$15,Geral!$H$15)))</f>
        <v>0</v>
      </c>
      <c r="L111" s="43"/>
      <c r="M111" s="7" t="str">
        <f ca="1">IF(L111="","",IF(VLOOKUP($H111,Geral!$B$36:$D$56,3,FALSE)="&lt;=",IF(YEAR(NOW())-YEAR(VLOOKUP(L111,Atletas!$B$2:$D$101,3,FALSE))&gt;VLOOKUP($H111,Geral!$B$36:$C$56,2,FALSE),"ý","þ"),IF(VLOOKUP($H111,Geral!$B$36:$D$56,3,FALSE)="&gt;=",IF(YEAR(NOW())-YEAR(VLOOKUP(L111,Atletas!$B$2:$D$101,3,FALSE))&lt;VLOOKUP($H111,Geral!$B$36:$C$56,2,FALSE),"ý","þ"))))</f>
        <v/>
      </c>
      <c r="N111" s="36" t="str">
        <f>IF($L111="","",IF(IFERROR(VLOOKUP($L111,Atletas!$B$2:$F$101,2,FALSE),"") ="","Cadastro não encontrado. Digite os dados.",VLOOKUP($L111,Atletas!$B$2:$F$101,2,FALSE)))</f>
        <v/>
      </c>
      <c r="O111" s="23" t="str">
        <f t="shared" ref="O111" si="677">G110</f>
        <v/>
      </c>
      <c r="P111" s="38">
        <f t="shared" ref="P111" si="678">D111</f>
        <v>0</v>
      </c>
      <c r="Q111" s="8">
        <f t="shared" si="419"/>
        <v>0</v>
      </c>
      <c r="R111" s="8">
        <f t="shared" ref="R111:R112" si="679">L111</f>
        <v>0</v>
      </c>
      <c r="S111" s="9" t="str">
        <f t="shared" ref="S111" si="680">E110</f>
        <v/>
      </c>
      <c r="T111" s="8" t="str">
        <f t="shared" ref="T111" si="681">F110</f>
        <v/>
      </c>
      <c r="U111" s="10">
        <f t="shared" ref="U111" ca="1" si="682">A110</f>
        <v>0</v>
      </c>
      <c r="V111" s="11" t="str">
        <f t="shared" ref="V111" si="683">C110</f>
        <v/>
      </c>
      <c r="W111" s="46"/>
    </row>
    <row r="112" spans="1:23" ht="20.100000000000001" customHeight="1" thickBot="1" x14ac:dyDescent="0.25">
      <c r="A112" s="195"/>
      <c r="B112" s="198"/>
      <c r="C112" s="183"/>
      <c r="D112" s="41"/>
      <c r="E112" s="189"/>
      <c r="F112" s="186"/>
      <c r="G112" s="192"/>
      <c r="H112" s="68"/>
      <c r="I112" s="12" t="str">
        <f ca="1">IF(H112="","",IF(VLOOKUP(H112,Geral!$B$57:$D$67,3,FALSE)="&lt;=",IF(YEAR(NOW())-YEAR(E110)&gt;VLOOKUP(H112,Geral!$B$57:$C$67,2,FALSE),"ý","þ"),IF(VLOOKUP(H112,Geral!$B$57:$D$67,3,FALSE)="&gt;=",IF(YEAR(NOW())-YEAR(E110)&lt;VLOOKUP(H112,Geral!$B$57:$C$67,2,FALSE),"ý","þ"))))</f>
        <v/>
      </c>
      <c r="J112" s="180"/>
      <c r="K112" s="33">
        <f ca="1">IF(H112="",0,IF(OR(H112 = Geral!$A$43,H112 = Geral!$A$44),Geral!$H$15,IF(YEAR(NOW())-YEAR(E110) &lt; 19,Geral!$I$15,Geral!$H$15)))</f>
        <v>0</v>
      </c>
      <c r="L112" s="82"/>
      <c r="M112" s="7" t="str">
        <f ca="1">IF(L112="","",IF(VLOOKUP($H112,Geral!$B$58:$D$67,3,FALSE)="&lt;=",IF(YEAR(NOW())-YEAR(VLOOKUP(L112,Atletas!$B$2:$D$101,3,FALSE))&gt;VLOOKUP($H112,Geral!$B$58:$C$67,2,FALSE),"ý","þ"),IF(VLOOKUP($H112,Geral!$B$58:$D$67,3,FALSE)="&gt;=",IF(YEAR(NOW())-YEAR(VLOOKUP(L112,Atletas!$B$2:$D$101,3,FALSE))&lt;VLOOKUP($H112,Geral!$B$58:$C$67,2,FALSE),"ý","þ"))))</f>
        <v/>
      </c>
      <c r="N112" s="37" t="str">
        <f>IF($L112="","",IF(IFERROR(VLOOKUP($L112,Atletas!$B$2:$F$101,2,FALSE),"") ="","Cadastro não encontrado. Digite os dados.",VLOOKUP($L112,Atletas!$B$2:$F$101,2,FALSE)))</f>
        <v/>
      </c>
      <c r="O112" s="24" t="str">
        <f t="shared" ref="O112" si="684">G110</f>
        <v/>
      </c>
      <c r="P112" s="39">
        <f t="shared" ref="P112" si="685">D111</f>
        <v>0</v>
      </c>
      <c r="Q112" s="13">
        <f t="shared" si="419"/>
        <v>0</v>
      </c>
      <c r="R112" s="13">
        <f t="shared" si="679"/>
        <v>0</v>
      </c>
      <c r="S112" s="14" t="str">
        <f>E110</f>
        <v/>
      </c>
      <c r="T112" s="13" t="str">
        <f>F110</f>
        <v/>
      </c>
      <c r="U112" s="15">
        <f t="shared" ref="U112" ca="1" si="686">A110</f>
        <v>0</v>
      </c>
      <c r="V112" s="16" t="str">
        <f t="shared" ref="V112" si="687">C110</f>
        <v/>
      </c>
      <c r="W112" s="46"/>
    </row>
    <row r="113" spans="1:23" ht="20.100000000000001" customHeight="1" thickBot="1" x14ac:dyDescent="0.25">
      <c r="A113" s="193">
        <f t="shared" ref="A113" ca="1" si="688">SUM(K113:K115)</f>
        <v>0</v>
      </c>
      <c r="B113" s="196">
        <v>38</v>
      </c>
      <c r="C113" s="181" t="str">
        <f>IF($D114="","",IF(IFERROR(VLOOKUP($D114,Atletas!$B$2:$F$101,5,FALSE),"") ="","CLUBE",VLOOKUP($D114,Atletas!$B$2:$F$101,5,FALSE)))</f>
        <v/>
      </c>
      <c r="D113" s="40"/>
      <c r="E113" s="187" t="str">
        <f>IF($D114="","",IF(IFERROR(VLOOKUP($D114,Atletas!$B$2:$F$101,3,FALSE),"") ="","DD/MM/AAAA",VLOOKUP($D114,Atletas!$B$2:$F$101,3,FALSE)))</f>
        <v/>
      </c>
      <c r="F113" s="184" t="str">
        <f>IF($D114="","",IF(IFERROR(VLOOKUP($D114,Atletas!$B$2:$F$101,4,FALSE),"") ="","Gênero",VLOOKUP($D114,Atletas!$B$2:$F$101,4,FALSE)))</f>
        <v/>
      </c>
      <c r="G113" s="190" t="str">
        <f>IF($D114="","",IF(IFERROR(VLOOKUP($D114,Atletas!$B$2:$F$101,2,FALSE),"") ="","Cadastro não encontrado. Digite os dados.",VLOOKUP($D114,Atletas!$B$2:$F$101,2,FALSE)))</f>
        <v/>
      </c>
      <c r="H113" s="66"/>
      <c r="I113" s="5" t="str">
        <f ca="1">IF(H113="","",IF(VLOOKUP(H113,Geral!$B$13:$D$34,3,FALSE)="&lt;=",IF(YEAR(NOW())-YEAR(E113)&gt;VLOOKUP(H113,Geral!$B$13:$C$34,2,FALSE),"ý","þ"),IF(VLOOKUP(H113,Geral!$B$13:$D$34,3,FALSE)="&gt;=",IF(YEAR(NOW())-YEAR(E113)&lt;VLOOKUP(H113,Geral!$B$13:$C$34,2,FALSE),"ý","þ"))))</f>
        <v/>
      </c>
      <c r="J113" s="178" t="str">
        <f t="shared" ref="J113" si="689">IF(D114&lt;&gt;"","Sim","Não")</f>
        <v>Não</v>
      </c>
      <c r="K113" s="31">
        <f ca="1">SUM(IF(J113="Sim",IF(H113="",0,IF(OR(H113 = Geral!$A$43,H113 = Geral!$A$44),Geral!$H$13,IF(YEAR(NOW())-YEAR(E113) &lt; 19,Geral!$I$17,Geral!$H$17))),0),IF(H113="",0,IF(OR(H113 = Geral!$A$43,H113 = Geral!$A$44),Geral!$H$13,IF(YEAR(NOW())-YEAR(E113) &lt; 18,Geral!$I$13,Geral!$H$13))))</f>
        <v>0</v>
      </c>
      <c r="L113" s="175"/>
      <c r="M113" s="176"/>
      <c r="N113" s="177"/>
      <c r="O113" s="20" t="str">
        <f t="shared" ref="O113" si="690">G113</f>
        <v/>
      </c>
      <c r="P113" s="69">
        <f t="shared" ref="P113" si="691">D114</f>
        <v>0</v>
      </c>
      <c r="Q113" s="70">
        <f t="shared" si="419"/>
        <v>0</v>
      </c>
      <c r="R113" s="70"/>
      <c r="S113" s="71" t="str">
        <f t="shared" ref="S113" si="692">E113</f>
        <v/>
      </c>
      <c r="T113" s="70" t="str">
        <f t="shared" ref="T113" si="693">F113</f>
        <v/>
      </c>
      <c r="U113" s="21">
        <f t="shared" ref="U113" ca="1" si="694">A113</f>
        <v>0</v>
      </c>
      <c r="V113" s="22" t="str">
        <f t="shared" ref="V113" si="695">C113</f>
        <v/>
      </c>
      <c r="W113" s="46"/>
    </row>
    <row r="114" spans="1:23" ht="20.100000000000001" customHeight="1" thickBot="1" x14ac:dyDescent="0.25">
      <c r="A114" s="194"/>
      <c r="B114" s="197"/>
      <c r="C114" s="182"/>
      <c r="D114" s="80"/>
      <c r="E114" s="188"/>
      <c r="F114" s="185"/>
      <c r="G114" s="191"/>
      <c r="H114" s="67"/>
      <c r="I114" s="7" t="str">
        <f ca="1">IF(H114="","",IF(VLOOKUP(H114,Geral!$B$35:$D$56,3,FALSE)="&lt;=",IF(YEAR(NOW())-YEAR(E113)&gt;VLOOKUP(H114,Geral!$B$35:$C$56,2,FALSE),"ý","þ"),IF(VLOOKUP(H114,Geral!$B$35:$D$56,3,FALSE)="&gt;=",IF(YEAR(NOW())-YEAR(E113)&lt;VLOOKUP(H114,Geral!$B$35:$C$56,2,FALSE),"ý","þ"))))</f>
        <v/>
      </c>
      <c r="J114" s="179"/>
      <c r="K114" s="32">
        <f ca="1">IF(H114="",0,IF(OR(H114 = Geral!$A$43,H114 = Geral!$A$44),Geral!$H$15,IF(YEAR(NOW())-YEAR(E113) &lt; 19,Geral!$I$15,Geral!$H$15)))</f>
        <v>0</v>
      </c>
      <c r="L114" s="80"/>
      <c r="M114" s="7" t="str">
        <f ca="1">IF(L114="","",IF(VLOOKUP($H114,Geral!$B$35:$D$56,3,FALSE)="&lt;=",IF(YEAR(NOW())-YEAR(VLOOKUP(L114,Atletas!$B$2:$D$101,3,FALSE))&gt;VLOOKUP($H114,Geral!$B$35:$C$56,2,FALSE),"ý","þ"),IF(VLOOKUP($H114,Geral!$B$35:$D$56,3,FALSE)="&gt;=",IF(YEAR(NOW())-YEAR(VLOOKUP(L114,Atletas!$B$2:$D$101,3,FALSE))&lt;VLOOKUP($H114,Geral!$B$35:$C$56,2,FALSE),"ý","þ"))))</f>
        <v/>
      </c>
      <c r="N114" s="36" t="str">
        <f>IF($L114="","",IF(IFERROR(VLOOKUP($L114,Atletas!$B$2:$F$101,2,FALSE),"") ="","Cadastro não encontrado. Digite os dados.",VLOOKUP($L114,Atletas!$B$2:$F$101,2,FALSE)))</f>
        <v/>
      </c>
      <c r="O114" s="23" t="str">
        <f t="shared" ref="O114" si="696">G113</f>
        <v/>
      </c>
      <c r="P114" s="38">
        <f t="shared" ref="P114" si="697">D114</f>
        <v>0</v>
      </c>
      <c r="Q114" s="8">
        <f t="shared" si="419"/>
        <v>0</v>
      </c>
      <c r="R114" s="8">
        <f t="shared" ref="R114:R115" si="698">L114</f>
        <v>0</v>
      </c>
      <c r="S114" s="9" t="str">
        <f t="shared" ref="S114" si="699">E113</f>
        <v/>
      </c>
      <c r="T114" s="8" t="str">
        <f t="shared" ref="T114" si="700">F113</f>
        <v/>
      </c>
      <c r="U114" s="10">
        <f t="shared" ref="U114" ca="1" si="701">A113</f>
        <v>0</v>
      </c>
      <c r="V114" s="11" t="str">
        <f t="shared" ref="V114" si="702">C113</f>
        <v/>
      </c>
      <c r="W114" s="46"/>
    </row>
    <row r="115" spans="1:23" ht="20.100000000000001" customHeight="1" thickBot="1" x14ac:dyDescent="0.25">
      <c r="A115" s="195"/>
      <c r="B115" s="198"/>
      <c r="C115" s="183"/>
      <c r="D115" s="41"/>
      <c r="E115" s="189"/>
      <c r="F115" s="186"/>
      <c r="G115" s="192"/>
      <c r="H115" s="68"/>
      <c r="I115" s="12" t="str">
        <f ca="1">IF(H115="","",IF(VLOOKUP(H115,Geral!$B$57:$D$67,3,FALSE)="&lt;=",IF(YEAR(NOW())-YEAR(E113)&gt;VLOOKUP(H115,Geral!$B$57:$C$67,2,FALSE),"ý","þ"),IF(VLOOKUP(H115,Geral!$B$57:$D$67,3,FALSE)="&gt;=",IF(YEAR(NOW())-YEAR(E113)&lt;VLOOKUP(H115,Geral!$B$57:$C$67,2,FALSE),"ý","þ"))))</f>
        <v/>
      </c>
      <c r="J115" s="180"/>
      <c r="K115" s="33">
        <f ca="1">IF(H115="",0,IF(OR(H115 = Geral!$A$43,H115 = Geral!$A$44),Geral!$H$15,IF(YEAR(NOW())-YEAR(E113) &lt; 19,Geral!$I$15,Geral!$H$15)))</f>
        <v>0</v>
      </c>
      <c r="L115" s="80"/>
      <c r="M115" s="7" t="str">
        <f ca="1">IF(L115="","",IF(VLOOKUP($H115,Geral!$B$57:$D$67,3,FALSE)="&lt;=",IF(YEAR(NOW())-YEAR(VLOOKUP(L115,Atletas!$B$2:$D$101,3,FALSE))&gt;VLOOKUP($H115,Geral!$B$57:$C$67,2,FALSE),"ý","þ"),IF(VLOOKUP($H115,Geral!$B$57:$D$67,3,FALSE)="&gt;=",IF(YEAR(NOW())-YEAR(VLOOKUP(L115,Atletas!$B$2:$D$101,3,FALSE))&lt;VLOOKUP($H115,Geral!$B$57:$C$67,2,FALSE),"ý","þ"))))</f>
        <v/>
      </c>
      <c r="N115" s="37" t="str">
        <f>IF($L115="","",IF(IFERROR(VLOOKUP($L115,Atletas!$B$2:$F$101,2,FALSE),"") ="","Cadastro não encontrado. Digite os dados.",VLOOKUP($L115,Atletas!$B$2:$F$101,2,FALSE)))</f>
        <v/>
      </c>
      <c r="O115" s="24" t="str">
        <f t="shared" ref="O115" si="703">G113</f>
        <v/>
      </c>
      <c r="P115" s="39">
        <f t="shared" ref="P115" si="704">D114</f>
        <v>0</v>
      </c>
      <c r="Q115" s="13">
        <f t="shared" si="419"/>
        <v>0</v>
      </c>
      <c r="R115" s="13">
        <f t="shared" si="698"/>
        <v>0</v>
      </c>
      <c r="S115" s="14" t="str">
        <f>E113</f>
        <v/>
      </c>
      <c r="T115" s="13" t="str">
        <f>F113</f>
        <v/>
      </c>
      <c r="U115" s="15">
        <f t="shared" ref="U115" ca="1" si="705">A113</f>
        <v>0</v>
      </c>
      <c r="V115" s="16" t="str">
        <f t="shared" ref="V115" si="706">C113</f>
        <v/>
      </c>
      <c r="W115" s="46"/>
    </row>
    <row r="116" spans="1:23" ht="20.100000000000001" customHeight="1" thickBot="1" x14ac:dyDescent="0.25">
      <c r="A116" s="193">
        <f t="shared" ref="A116" ca="1" si="707">SUM(K116:K118)</f>
        <v>0</v>
      </c>
      <c r="B116" s="196">
        <v>39</v>
      </c>
      <c r="C116" s="181" t="str">
        <f>IF($D117="","",IF(IFERROR(VLOOKUP($D117,Atletas!$B$2:$F$101,5,FALSE),"") ="","CLUBE",VLOOKUP($D117,Atletas!$B$2:$F$101,5,FALSE)))</f>
        <v/>
      </c>
      <c r="D116" s="40"/>
      <c r="E116" s="187" t="str">
        <f>IF($D117="","",IF(IFERROR(VLOOKUP($D117,Atletas!$B$2:$F$101,3,FALSE),"") ="","DD/MM/AAAA",VLOOKUP($D117,Atletas!$B$2:$F$101,3,FALSE)))</f>
        <v/>
      </c>
      <c r="F116" s="184" t="str">
        <f>IF($D117="","",IF(IFERROR(VLOOKUP($D117,Atletas!$B$2:$F$101,4,FALSE),"") ="","Gênero",VLOOKUP($D117,Atletas!$B$2:$F$101,4,FALSE)))</f>
        <v/>
      </c>
      <c r="G116" s="190" t="str">
        <f>IF($D117="","",IF(IFERROR(VLOOKUP($D117,Atletas!$B$2:$F$101,2,FALSE),"") ="","Cadastro não encontrado. Digite os dados.",VLOOKUP($D117,Atletas!$B$2:$F$101,2,FALSE)))</f>
        <v/>
      </c>
      <c r="H116" s="66"/>
      <c r="I116" s="5" t="str">
        <f ca="1">IF(H116="","",IF(VLOOKUP(H116,Geral!$B$13:$D$34,3,FALSE)="&lt;=",IF(YEAR(NOW())-YEAR(E116)&gt;VLOOKUP(H116,Geral!$B$13:$C$34,2,FALSE),"ý","þ"),IF(VLOOKUP(H116,Geral!$B$13:$D$34,3,FALSE)="&gt;=",IF(YEAR(NOW())-YEAR(E116)&lt;VLOOKUP(H116,Geral!$B$13:$C$34,2,FALSE),"ý","þ"))))</f>
        <v/>
      </c>
      <c r="J116" s="178" t="str">
        <f t="shared" ref="J116" si="708">IF(D117&lt;&gt;"","Sim","Não")</f>
        <v>Não</v>
      </c>
      <c r="K116" s="31">
        <f ca="1">SUM(IF(J116="Sim",IF(H116="",0,IF(OR(H116 = Geral!$A$43,H116 = Geral!$A$44),Geral!$H$13,IF(YEAR(NOW())-YEAR(E116) &lt; 19,Geral!$I$17,Geral!$H$17))),0),IF(H116="",0,IF(OR(H116 = Geral!$A$43,H116 = Geral!$A$44),Geral!$H$13,IF(YEAR(NOW())-YEAR(E116) &lt; 18,Geral!$I$13,Geral!$H$13))))</f>
        <v>0</v>
      </c>
      <c r="L116" s="175"/>
      <c r="M116" s="176"/>
      <c r="N116" s="177"/>
      <c r="O116" s="20" t="str">
        <f t="shared" ref="O116" si="709">G116</f>
        <v/>
      </c>
      <c r="P116" s="69">
        <f t="shared" ref="P116" si="710">D117</f>
        <v>0</v>
      </c>
      <c r="Q116" s="70">
        <f t="shared" si="419"/>
        <v>0</v>
      </c>
      <c r="R116" s="70"/>
      <c r="S116" s="71" t="str">
        <f t="shared" ref="S116" si="711">E116</f>
        <v/>
      </c>
      <c r="T116" s="70" t="str">
        <f t="shared" ref="T116" si="712">F116</f>
        <v/>
      </c>
      <c r="U116" s="21">
        <f t="shared" ref="U116" ca="1" si="713">A116</f>
        <v>0</v>
      </c>
      <c r="V116" s="22" t="str">
        <f t="shared" ref="V116" si="714">C116</f>
        <v/>
      </c>
      <c r="W116" s="46"/>
    </row>
    <row r="117" spans="1:23" ht="20.100000000000001" customHeight="1" thickBot="1" x14ac:dyDescent="0.25">
      <c r="A117" s="194"/>
      <c r="B117" s="197"/>
      <c r="C117" s="182"/>
      <c r="D117" s="80"/>
      <c r="E117" s="188"/>
      <c r="F117" s="185"/>
      <c r="G117" s="191"/>
      <c r="H117" s="67"/>
      <c r="I117" s="7" t="str">
        <f ca="1">IF(H117="","",IF(VLOOKUP(H117,Geral!$B$35:$D$56,3,FALSE)="&lt;=",IF(YEAR(NOW())-YEAR(E116)&gt;VLOOKUP(H117,Geral!$B$35:$C$56,2,FALSE),"ý","þ"),IF(VLOOKUP(H117,Geral!$B$35:$D$56,3,FALSE)="&gt;=",IF(YEAR(NOW())-YEAR(E116)&lt;VLOOKUP(H117,Geral!$B$35:$C$56,2,FALSE),"ý","þ"))))</f>
        <v/>
      </c>
      <c r="J117" s="179"/>
      <c r="K117" s="32">
        <f ca="1">IF(H117="",0,IF(OR(H117 = Geral!$A$43,H117 = Geral!$A$44),Geral!$H$15,IF(YEAR(NOW())-YEAR(E116) &lt; 19,Geral!$I$15,Geral!$H$15)))</f>
        <v>0</v>
      </c>
      <c r="L117" s="80"/>
      <c r="M117" s="7" t="str">
        <f ca="1">IF(L117="","",IF(VLOOKUP($H117,Geral!$B$36:$D$56,3,FALSE)="&lt;=",IF(YEAR(NOW())-YEAR(VLOOKUP(L117,Atletas!$B$2:$D$101,3,FALSE))&gt;VLOOKUP($H117,Geral!$B$36:$C$56,2,FALSE),"ý","þ"),IF(VLOOKUP($H117,Geral!$B$36:$D$56,3,FALSE)="&gt;=",IF(YEAR(NOW())-YEAR(VLOOKUP(L117,Atletas!$B$2:$D$101,3,FALSE))&lt;VLOOKUP($H117,Geral!$B$36:$C$56,2,FALSE),"ý","þ"))))</f>
        <v/>
      </c>
      <c r="N117" s="36" t="str">
        <f>IF($L117="","",IF(IFERROR(VLOOKUP($L117,Atletas!$B$2:$F$101,2,FALSE),"") ="","Cadastro não encontrado. Digite os dados.",VLOOKUP($L117,Atletas!$B$2:$F$101,2,FALSE)))</f>
        <v/>
      </c>
      <c r="O117" s="23" t="str">
        <f t="shared" ref="O117" si="715">G116</f>
        <v/>
      </c>
      <c r="P117" s="38">
        <f t="shared" ref="P117" si="716">D117</f>
        <v>0</v>
      </c>
      <c r="Q117" s="8">
        <f t="shared" si="419"/>
        <v>0</v>
      </c>
      <c r="R117" s="8">
        <f t="shared" ref="R117:R118" si="717">L117</f>
        <v>0</v>
      </c>
      <c r="S117" s="9" t="str">
        <f t="shared" ref="S117" si="718">E116</f>
        <v/>
      </c>
      <c r="T117" s="8" t="str">
        <f t="shared" ref="T117" si="719">F116</f>
        <v/>
      </c>
      <c r="U117" s="10">
        <f t="shared" ref="U117" ca="1" si="720">A116</f>
        <v>0</v>
      </c>
      <c r="V117" s="11" t="str">
        <f t="shared" ref="V117" si="721">C116</f>
        <v/>
      </c>
      <c r="W117" s="46"/>
    </row>
    <row r="118" spans="1:23" ht="20.100000000000001" customHeight="1" thickBot="1" x14ac:dyDescent="0.25">
      <c r="A118" s="195"/>
      <c r="B118" s="198"/>
      <c r="C118" s="183"/>
      <c r="D118" s="41"/>
      <c r="E118" s="189"/>
      <c r="F118" s="186"/>
      <c r="G118" s="192"/>
      <c r="H118" s="68"/>
      <c r="I118" s="12" t="str">
        <f ca="1">IF(H118="","",IF(VLOOKUP(H118,Geral!$B$57:$D$67,3,FALSE)="&lt;=",IF(YEAR(NOW())-YEAR(E116)&gt;VLOOKUP(H118,Geral!$B$57:$C$67,2,FALSE),"ý","þ"),IF(VLOOKUP(H118,Geral!$B$57:$D$67,3,FALSE)="&gt;=",IF(YEAR(NOW())-YEAR(E116)&lt;VLOOKUP(H118,Geral!$B$57:$C$67,2,FALSE),"ý","þ"))))</f>
        <v/>
      </c>
      <c r="J118" s="180"/>
      <c r="K118" s="33">
        <f ca="1">IF(H118="",0,IF(OR(H118 = Geral!$A$43,H118 = Geral!$A$44),Geral!$H$15,IF(YEAR(NOW())-YEAR(E116) &lt; 19,Geral!$I$15,Geral!$H$15)))</f>
        <v>0</v>
      </c>
      <c r="L118" s="80"/>
      <c r="M118" s="7" t="str">
        <f ca="1">IF(L118="","",IF(VLOOKUP($H118,Geral!$B$58:$D$67,3,FALSE)="&lt;=",IF(YEAR(NOW())-YEAR(VLOOKUP(L118,Atletas!$B$2:$D$101,3,FALSE))&gt;VLOOKUP($H118,Geral!$B$58:$C$67,2,FALSE),"ý","þ"),IF(VLOOKUP($H118,Geral!$B$58:$D$67,3,FALSE)="&gt;=",IF(YEAR(NOW())-YEAR(VLOOKUP(L118,Atletas!$B$2:$D$101,3,FALSE))&lt;VLOOKUP($H118,Geral!$B$58:$C$67,2,FALSE),"ý","þ"))))</f>
        <v/>
      </c>
      <c r="N118" s="37" t="str">
        <f>IF($L118="","",IF(IFERROR(VLOOKUP($L118,Atletas!$B$2:$F$101,2,FALSE),"") ="","Cadastro não encontrado. Digite os dados.",VLOOKUP($L118,Atletas!$B$2:$F$101,2,FALSE)))</f>
        <v/>
      </c>
      <c r="O118" s="24" t="str">
        <f t="shared" ref="O118" si="722">G116</f>
        <v/>
      </c>
      <c r="P118" s="39">
        <f t="shared" ref="P118" si="723">D117</f>
        <v>0</v>
      </c>
      <c r="Q118" s="13">
        <f t="shared" si="419"/>
        <v>0</v>
      </c>
      <c r="R118" s="13">
        <f t="shared" si="717"/>
        <v>0</v>
      </c>
      <c r="S118" s="14" t="str">
        <f>E116</f>
        <v/>
      </c>
      <c r="T118" s="13" t="str">
        <f>F116</f>
        <v/>
      </c>
      <c r="U118" s="15">
        <f t="shared" ref="U118" ca="1" si="724">A116</f>
        <v>0</v>
      </c>
      <c r="V118" s="16" t="str">
        <f t="shared" ref="V118" si="725">C116</f>
        <v/>
      </c>
      <c r="W118" s="46"/>
    </row>
    <row r="119" spans="1:23" ht="20.100000000000001" customHeight="1" thickBot="1" x14ac:dyDescent="0.25">
      <c r="A119" s="193">
        <f t="shared" ref="A119" ca="1" si="726">SUM(K119:K121)</f>
        <v>0</v>
      </c>
      <c r="B119" s="196">
        <v>40</v>
      </c>
      <c r="C119" s="181" t="str">
        <f>IF($D120="","",IF(IFERROR(VLOOKUP($D120,Atletas!$B$2:$F$101,5,FALSE),"") ="","CLUBE",VLOOKUP($D120,Atletas!$B$2:$F$101,5,FALSE)))</f>
        <v/>
      </c>
      <c r="D119" s="40"/>
      <c r="E119" s="187" t="str">
        <f>IF($D120="","",IF(IFERROR(VLOOKUP($D120,Atletas!$B$2:$F$101,3,FALSE),"") ="","DD/MM/AAAA",VLOOKUP($D120,Atletas!$B$2:$F$101,3,FALSE)))</f>
        <v/>
      </c>
      <c r="F119" s="184" t="str">
        <f>IF($D120="","",IF(IFERROR(VLOOKUP($D120,Atletas!$B$2:$F$101,4,FALSE),"") ="","Gênero",VLOOKUP($D120,Atletas!$B$2:$F$101,4,FALSE)))</f>
        <v/>
      </c>
      <c r="G119" s="190" t="str">
        <f>IF($D120="","",IF(IFERROR(VLOOKUP($D120,Atletas!$B$2:$F$101,2,FALSE),"") ="","Cadastro não encontrado. Digite os dados.",VLOOKUP($D120,Atletas!$B$2:$F$101,2,FALSE)))</f>
        <v/>
      </c>
      <c r="H119" s="66"/>
      <c r="I119" s="5" t="str">
        <f ca="1">IF(H119="","",IF(VLOOKUP(H119,Geral!$B$13:$D$34,3,FALSE)="&lt;=",IF(YEAR(NOW())-YEAR(E119)&gt;VLOOKUP(H119,Geral!$B$13:$C$34,2,FALSE),"ý","þ"),IF(VLOOKUP(H119,Geral!$B$13:$D$34,3,FALSE)="&gt;=",IF(YEAR(NOW())-YEAR(E119)&lt;VLOOKUP(H119,Geral!$B$13:$C$34,2,FALSE),"ý","þ"))))</f>
        <v/>
      </c>
      <c r="J119" s="178" t="str">
        <f t="shared" ref="J119" si="727">IF(D120&lt;&gt;"","Sim","Não")</f>
        <v>Não</v>
      </c>
      <c r="K119" s="31">
        <f ca="1">SUM(IF(J119="Sim",IF(H119="",0,IF(OR(H119 = Geral!$A$43,H119 = Geral!$A$44),Geral!$H$13,IF(YEAR(NOW())-YEAR(E119) &lt; 19,Geral!$I$17,Geral!$H$17))),0),IF(H119="",0,IF(OR(H119 = Geral!$A$43,H119 = Geral!$A$44),Geral!$H$13,IF(YEAR(NOW())-YEAR(E119) &lt; 18,Geral!$I$13,Geral!$H$13))))</f>
        <v>0</v>
      </c>
      <c r="L119" s="175"/>
      <c r="M119" s="176"/>
      <c r="N119" s="177"/>
      <c r="O119" s="20" t="str">
        <f t="shared" ref="O119" si="728">G119</f>
        <v/>
      </c>
      <c r="P119" s="69">
        <f t="shared" ref="P119" si="729">D120</f>
        <v>0</v>
      </c>
      <c r="Q119" s="70">
        <f t="shared" si="419"/>
        <v>0</v>
      </c>
      <c r="R119" s="70"/>
      <c r="S119" s="71" t="str">
        <f t="shared" ref="S119" si="730">E119</f>
        <v/>
      </c>
      <c r="T119" s="70" t="str">
        <f t="shared" ref="T119" si="731">F119</f>
        <v/>
      </c>
      <c r="U119" s="21">
        <f t="shared" ref="U119" ca="1" si="732">A119</f>
        <v>0</v>
      </c>
      <c r="V119" s="22" t="str">
        <f t="shared" ref="V119" si="733">C119</f>
        <v/>
      </c>
      <c r="W119" s="46"/>
    </row>
    <row r="120" spans="1:23" ht="20.100000000000001" customHeight="1" thickBot="1" x14ac:dyDescent="0.25">
      <c r="A120" s="194"/>
      <c r="B120" s="197"/>
      <c r="C120" s="182"/>
      <c r="D120" s="80"/>
      <c r="E120" s="188"/>
      <c r="F120" s="185"/>
      <c r="G120" s="191"/>
      <c r="H120" s="67"/>
      <c r="I120" s="7" t="str">
        <f ca="1">IF(H120="","",IF(VLOOKUP(H120,Geral!$B$35:$D$56,3,FALSE)="&lt;=",IF(YEAR(NOW())-YEAR(E119)&gt;VLOOKUP(H120,Geral!$B$35:$C$56,2,FALSE),"ý","þ"),IF(VLOOKUP(H120,Geral!$B$35:$D$56,3,FALSE)="&gt;=",IF(YEAR(NOW())-YEAR(E119)&lt;VLOOKUP(H120,Geral!$B$35:$C$56,2,FALSE),"ý","þ"))))</f>
        <v/>
      </c>
      <c r="J120" s="179"/>
      <c r="K120" s="32">
        <f ca="1">IF(H120="",0,IF(OR(H120 = Geral!$A$43,H120 = Geral!$A$44),Geral!$H$15,IF(YEAR(NOW())-YEAR(E119) &lt; 19,Geral!$I$15,Geral!$H$15)))</f>
        <v>0</v>
      </c>
      <c r="L120" s="80"/>
      <c r="M120" s="7" t="str">
        <f ca="1">IF(L120="","",IF(VLOOKUP($H120,Geral!$B$36:$D$56,3,FALSE)="&lt;=",IF(YEAR(NOW())-YEAR(VLOOKUP(L120,Atletas!$B$2:$D$101,3,FALSE))&gt;VLOOKUP($H120,Geral!$B$36:$C$56,2,FALSE),"ý","þ"),IF(VLOOKUP($H120,Geral!$B$36:$D$56,3,FALSE)="&gt;=",IF(YEAR(NOW())-YEAR(VLOOKUP(L120,Atletas!$B$2:$D$101,3,FALSE))&lt;VLOOKUP($H120,Geral!$B$36:$C$56,2,FALSE),"ý","þ"))))</f>
        <v/>
      </c>
      <c r="N120" s="36" t="str">
        <f>IF($L120="","",IF(IFERROR(VLOOKUP($L120,Atletas!$B$2:$F$101,2,FALSE),"") ="","Cadastro não encontrado. Digite os dados.",VLOOKUP($L120,Atletas!$B$2:$F$101,2,FALSE)))</f>
        <v/>
      </c>
      <c r="O120" s="23" t="str">
        <f t="shared" ref="O120" si="734">G119</f>
        <v/>
      </c>
      <c r="P120" s="38">
        <f t="shared" ref="P120" si="735">D120</f>
        <v>0</v>
      </c>
      <c r="Q120" s="8">
        <f t="shared" si="419"/>
        <v>0</v>
      </c>
      <c r="R120" s="8">
        <f t="shared" ref="R120:R121" si="736">L120</f>
        <v>0</v>
      </c>
      <c r="S120" s="9" t="str">
        <f t="shared" ref="S120" si="737">E119</f>
        <v/>
      </c>
      <c r="T120" s="8" t="str">
        <f t="shared" ref="T120" si="738">F119</f>
        <v/>
      </c>
      <c r="U120" s="10">
        <f t="shared" ref="U120" ca="1" si="739">A119</f>
        <v>0</v>
      </c>
      <c r="V120" s="11" t="str">
        <f t="shared" ref="V120" si="740">C119</f>
        <v/>
      </c>
      <c r="W120" s="46"/>
    </row>
    <row r="121" spans="1:23" ht="20.100000000000001" customHeight="1" thickBot="1" x14ac:dyDescent="0.25">
      <c r="A121" s="195"/>
      <c r="B121" s="198"/>
      <c r="C121" s="183"/>
      <c r="D121" s="41"/>
      <c r="E121" s="189"/>
      <c r="F121" s="186"/>
      <c r="G121" s="192"/>
      <c r="H121" s="68"/>
      <c r="I121" s="12" t="str">
        <f ca="1">IF(H121="","",IF(VLOOKUP(H121,Geral!$B$57:$D$67,3,FALSE)="&lt;=",IF(YEAR(NOW())-YEAR(E119)&gt;VLOOKUP(H121,Geral!$B$57:$C$67,2,FALSE),"ý","þ"),IF(VLOOKUP(H121,Geral!$B$57:$D$67,3,FALSE)="&gt;=",IF(YEAR(NOW())-YEAR(E119)&lt;VLOOKUP(H121,Geral!$B$57:$C$67,2,FALSE),"ý","þ"))))</f>
        <v/>
      </c>
      <c r="J121" s="180"/>
      <c r="K121" s="33">
        <f ca="1">IF(H121="",0,IF(OR(H121 = Geral!$A$43,H121 = Geral!$A$44),Geral!$H$15,IF(YEAR(NOW())-YEAR(E119) &lt; 19,Geral!$I$15,Geral!$H$15)))</f>
        <v>0</v>
      </c>
      <c r="L121" s="43"/>
      <c r="M121" s="7" t="str">
        <f ca="1">IF(L121="","",IF(VLOOKUP($H121,Geral!$B$58:$D$67,3,FALSE)="&lt;=",IF(YEAR(NOW())-YEAR(VLOOKUP(L121,Atletas!$B$2:$D$101,3,FALSE))&gt;VLOOKUP($H121,Geral!$B$58:$C$67,2,FALSE),"ý","þ"),IF(VLOOKUP($H121,Geral!$B$58:$D$67,3,FALSE)="&gt;=",IF(YEAR(NOW())-YEAR(VLOOKUP(L121,Atletas!$B$2:$D$101,3,FALSE))&lt;VLOOKUP($H121,Geral!$B$58:$C$67,2,FALSE),"ý","þ"))))</f>
        <v/>
      </c>
      <c r="N121" s="37" t="str">
        <f>IF($L121="","",IF(IFERROR(VLOOKUP($L121,Atletas!$B$2:$F$101,2,FALSE),"") ="","Cadastro não encontrado. Digite os dados.",VLOOKUP($L121,Atletas!$B$2:$F$101,2,FALSE)))</f>
        <v/>
      </c>
      <c r="O121" s="24" t="str">
        <f t="shared" ref="O121" si="741">G119</f>
        <v/>
      </c>
      <c r="P121" s="39">
        <f t="shared" ref="P121" si="742">D120</f>
        <v>0</v>
      </c>
      <c r="Q121" s="13">
        <f t="shared" si="419"/>
        <v>0</v>
      </c>
      <c r="R121" s="13">
        <f t="shared" si="736"/>
        <v>0</v>
      </c>
      <c r="S121" s="14" t="str">
        <f>E119</f>
        <v/>
      </c>
      <c r="T121" s="13" t="str">
        <f>F119</f>
        <v/>
      </c>
      <c r="U121" s="15">
        <f t="shared" ref="U121" ca="1" si="743">A119</f>
        <v>0</v>
      </c>
      <c r="V121" s="16" t="str">
        <f t="shared" ref="V121" si="744">C119</f>
        <v/>
      </c>
      <c r="W121" s="46"/>
    </row>
    <row r="122" spans="1:23" ht="20.100000000000001" customHeight="1" thickBot="1" x14ac:dyDescent="0.25">
      <c r="A122" s="193">
        <f t="shared" ref="A122" ca="1" si="745">SUM(K122:K124)</f>
        <v>0</v>
      </c>
      <c r="B122" s="196">
        <v>41</v>
      </c>
      <c r="C122" s="181" t="str">
        <f>IF($D123="","",IF(IFERROR(VLOOKUP($D123,Atletas!$B$2:$F$101,5,FALSE),"") ="","CLUBE",VLOOKUP($D123,Atletas!$B$2:$F$101,5,FALSE)))</f>
        <v/>
      </c>
      <c r="D122" s="40"/>
      <c r="E122" s="187" t="str">
        <f>IF($D123="","",IF(IFERROR(VLOOKUP($D123,Atletas!$B$2:$F$101,3,FALSE),"") ="","DD/MM/AAAA",VLOOKUP($D123,Atletas!$B$2:$F$101,3,FALSE)))</f>
        <v/>
      </c>
      <c r="F122" s="184" t="str">
        <f>IF($D123="","",IF(IFERROR(VLOOKUP($D123,Atletas!$B$2:$F$101,4,FALSE),"") ="","Gênero",VLOOKUP($D123,Atletas!$B$2:$F$101,4,FALSE)))</f>
        <v/>
      </c>
      <c r="G122" s="190" t="str">
        <f>IF($D123="","",IF(IFERROR(VLOOKUP($D123,Atletas!$B$2:$F$101,2,FALSE),"") ="","Cadastro não encontrado. Digite os dados.",VLOOKUP($D123,Atletas!$B$2:$F$101,2,FALSE)))</f>
        <v/>
      </c>
      <c r="H122" s="66"/>
      <c r="I122" s="5" t="str">
        <f ca="1">IF(H122="","",IF(VLOOKUP(H122,Geral!$B$13:$D$34,3,FALSE)="&lt;=",IF(YEAR(NOW())-YEAR(E122)&gt;VLOOKUP(H122,Geral!$B$13:$C$34,2,FALSE),"ý","þ"),IF(VLOOKUP(H122,Geral!$B$13:$D$34,3,FALSE)="&gt;=",IF(YEAR(NOW())-YEAR(E122)&lt;VLOOKUP(H122,Geral!$B$13:$C$34,2,FALSE),"ý","þ"))))</f>
        <v/>
      </c>
      <c r="J122" s="178" t="str">
        <f t="shared" ref="J122" si="746">IF(D123&lt;&gt;"","Sim","Não")</f>
        <v>Não</v>
      </c>
      <c r="K122" s="31">
        <f ca="1">SUM(IF(J122="Sim",IF(H122="",0,IF(OR(H122 = Geral!$A$43,H122 = Geral!$A$44),Geral!$H$13,IF(YEAR(NOW())-YEAR(E122) &lt; 19,Geral!$I$17,Geral!$H$17))),0),IF(H122="",0,IF(OR(H122 = Geral!$A$43,H122 = Geral!$A$44),Geral!$H$13,IF(YEAR(NOW())-YEAR(E122) &lt; 18,Geral!$I$13,Geral!$H$13))))</f>
        <v>0</v>
      </c>
      <c r="L122" s="175"/>
      <c r="M122" s="176"/>
      <c r="N122" s="177"/>
      <c r="O122" s="20" t="str">
        <f t="shared" ref="O122" si="747">G122</f>
        <v/>
      </c>
      <c r="P122" s="69">
        <f t="shared" ref="P122" si="748">D123</f>
        <v>0</v>
      </c>
      <c r="Q122" s="70">
        <f t="shared" si="419"/>
        <v>0</v>
      </c>
      <c r="R122" s="70"/>
      <c r="S122" s="71" t="str">
        <f t="shared" ref="S122" si="749">E122</f>
        <v/>
      </c>
      <c r="T122" s="70" t="str">
        <f t="shared" ref="T122" si="750">F122</f>
        <v/>
      </c>
      <c r="U122" s="21">
        <f t="shared" ref="U122" ca="1" si="751">A122</f>
        <v>0</v>
      </c>
      <c r="V122" s="22" t="str">
        <f t="shared" ref="V122" si="752">C122</f>
        <v/>
      </c>
      <c r="W122" s="46"/>
    </row>
    <row r="123" spans="1:23" ht="20.100000000000001" customHeight="1" thickBot="1" x14ac:dyDescent="0.25">
      <c r="A123" s="194"/>
      <c r="B123" s="197"/>
      <c r="C123" s="182"/>
      <c r="D123" s="80"/>
      <c r="E123" s="188"/>
      <c r="F123" s="185"/>
      <c r="G123" s="191"/>
      <c r="H123" s="67"/>
      <c r="I123" s="7" t="str">
        <f ca="1">IF(H123="","",IF(VLOOKUP(H123,Geral!$B$35:$D$56,3,FALSE)="&lt;=",IF(YEAR(NOW())-YEAR(E122)&gt;VLOOKUP(H123,Geral!$B$35:$C$56,2,FALSE),"ý","þ"),IF(VLOOKUP(H123,Geral!$B$35:$D$56,3,FALSE)="&gt;=",IF(YEAR(NOW())-YEAR(E122)&lt;VLOOKUP(H123,Geral!$B$35:$C$56,2,FALSE),"ý","þ"))))</f>
        <v/>
      </c>
      <c r="J123" s="179"/>
      <c r="K123" s="32">
        <f ca="1">IF(H123="",0,IF(OR(H123 = Geral!$A$43,H123 = Geral!$A$44),Geral!$H$15,IF(YEAR(NOW())-YEAR(E122) &lt; 19,Geral!$I$15,Geral!$H$15)))</f>
        <v>0</v>
      </c>
      <c r="L123" s="80"/>
      <c r="M123" s="7" t="str">
        <f ca="1">IF(L123="","",IF(VLOOKUP($H123,Geral!$B$36:$D$56,3,FALSE)="&lt;=",IF(YEAR(NOW())-YEAR(VLOOKUP(L123,Atletas!$B$2:$D$101,3,FALSE))&gt;VLOOKUP($H123,Geral!$B$36:$C$56,2,FALSE),"ý","þ"),IF(VLOOKUP($H123,Geral!$B$36:$D$56,3,FALSE)="&gt;=",IF(YEAR(NOW())-YEAR(VLOOKUP(L123,Atletas!$B$2:$D$101,3,FALSE))&lt;VLOOKUP($H123,Geral!$B$36:$C$56,2,FALSE),"ý","þ"))))</f>
        <v/>
      </c>
      <c r="N123" s="36" t="str">
        <f>IF($L123="","",IF(IFERROR(VLOOKUP($L123,Atletas!$B$2:$F$101,2,FALSE),"") ="","Cadastro não encontrado. Digite os dados.",VLOOKUP($L123,Atletas!$B$2:$F$101,2,FALSE)))</f>
        <v/>
      </c>
      <c r="O123" s="23" t="str">
        <f t="shared" ref="O123" si="753">G122</f>
        <v/>
      </c>
      <c r="P123" s="38">
        <f t="shared" ref="P123" si="754">D123</f>
        <v>0</v>
      </c>
      <c r="Q123" s="8">
        <f t="shared" si="419"/>
        <v>0</v>
      </c>
      <c r="R123" s="8">
        <f t="shared" ref="R123:R124" si="755">L123</f>
        <v>0</v>
      </c>
      <c r="S123" s="9" t="str">
        <f t="shared" ref="S123" si="756">E122</f>
        <v/>
      </c>
      <c r="T123" s="8" t="str">
        <f t="shared" ref="T123" si="757">F122</f>
        <v/>
      </c>
      <c r="U123" s="10">
        <f t="shared" ref="U123" ca="1" si="758">A122</f>
        <v>0</v>
      </c>
      <c r="V123" s="11" t="str">
        <f t="shared" ref="V123" si="759">C122</f>
        <v/>
      </c>
      <c r="W123" s="46"/>
    </row>
    <row r="124" spans="1:23" ht="20.100000000000001" customHeight="1" thickBot="1" x14ac:dyDescent="0.25">
      <c r="A124" s="195"/>
      <c r="B124" s="198"/>
      <c r="C124" s="183"/>
      <c r="D124" s="41"/>
      <c r="E124" s="189"/>
      <c r="F124" s="186"/>
      <c r="G124" s="192"/>
      <c r="H124" s="68"/>
      <c r="I124" s="12" t="str">
        <f ca="1">IF(H124="","",IF(VLOOKUP(H124,Geral!$B$57:$D$67,3,FALSE)="&lt;=",IF(YEAR(NOW())-YEAR(E122)&gt;VLOOKUP(H124,Geral!$B$57:$C$67,2,FALSE),"ý","þ"),IF(VLOOKUP(H124,Geral!$B$57:$D$67,3,FALSE)="&gt;=",IF(YEAR(NOW())-YEAR(E122)&lt;VLOOKUP(H124,Geral!$B$57:$C$67,2,FALSE),"ý","þ"))))</f>
        <v/>
      </c>
      <c r="J124" s="180"/>
      <c r="K124" s="33">
        <f ca="1">IF(H124="",0,IF(OR(H124 = Geral!$A$43,H124 = Geral!$A$44),Geral!$H$15,IF(YEAR(NOW())-YEAR(E122) &lt; 19,Geral!$I$15,Geral!$H$15)))</f>
        <v>0</v>
      </c>
      <c r="L124" s="80"/>
      <c r="M124" s="7" t="str">
        <f ca="1">IF(L124="","",IF(VLOOKUP($H124,Geral!$B$58:$D$67,3,FALSE)="&lt;=",IF(YEAR(NOW())-YEAR(VLOOKUP(L124,Atletas!$B$2:$D$101,3,FALSE))&gt;VLOOKUP($H124,Geral!$B$58:$C$67,2,FALSE),"ý","þ"),IF(VLOOKUP($H124,Geral!$B$58:$D$67,3,FALSE)="&gt;=",IF(YEAR(NOW())-YEAR(VLOOKUP(L124,Atletas!$B$2:$D$101,3,FALSE))&lt;VLOOKUP($H124,Geral!$B$58:$C$67,2,FALSE),"ý","þ"))))</f>
        <v/>
      </c>
      <c r="N124" s="37" t="str">
        <f>IF($L124="","",IF(IFERROR(VLOOKUP($L124,Atletas!$B$2:$F$101,2,FALSE),"") ="","Cadastro não encontrado. Digite os dados.",VLOOKUP($L124,Atletas!$B$2:$F$101,2,FALSE)))</f>
        <v/>
      </c>
      <c r="O124" s="24" t="str">
        <f t="shared" ref="O124" si="760">G122</f>
        <v/>
      </c>
      <c r="P124" s="39">
        <f t="shared" ref="P124" si="761">D123</f>
        <v>0</v>
      </c>
      <c r="Q124" s="13">
        <f t="shared" si="419"/>
        <v>0</v>
      </c>
      <c r="R124" s="13">
        <f t="shared" si="755"/>
        <v>0</v>
      </c>
      <c r="S124" s="14" t="str">
        <f>E122</f>
        <v/>
      </c>
      <c r="T124" s="13" t="str">
        <f>F122</f>
        <v/>
      </c>
      <c r="U124" s="15">
        <f t="shared" ref="U124" ca="1" si="762">A122</f>
        <v>0</v>
      </c>
      <c r="V124" s="16" t="str">
        <f t="shared" ref="V124" si="763">C122</f>
        <v/>
      </c>
      <c r="W124" s="46"/>
    </row>
    <row r="125" spans="1:23" ht="20.100000000000001" customHeight="1" thickBot="1" x14ac:dyDescent="0.25">
      <c r="A125" s="193">
        <f t="shared" ref="A125" ca="1" si="764">SUM(K125:K127)</f>
        <v>0</v>
      </c>
      <c r="B125" s="196">
        <v>42</v>
      </c>
      <c r="C125" s="181" t="str">
        <f>IF($D126="","",IF(IFERROR(VLOOKUP($D126,Atletas!$B$2:$F$101,5,FALSE),"") ="","CLUBE",VLOOKUP($D126,Atletas!$B$2:$F$101,5,FALSE)))</f>
        <v/>
      </c>
      <c r="D125" s="40"/>
      <c r="E125" s="187" t="str">
        <f>IF($D126="","",IF(IFERROR(VLOOKUP($D126,Atletas!$B$2:$F$101,3,FALSE),"") ="","DD/MM/AAAA",VLOOKUP($D126,Atletas!$B$2:$F$101,3,FALSE)))</f>
        <v/>
      </c>
      <c r="F125" s="184" t="str">
        <f>IF($D126="","",IF(IFERROR(VLOOKUP($D126,Atletas!$B$2:$F$101,4,FALSE),"") ="","Gênero",VLOOKUP($D126,Atletas!$B$2:$F$101,4,FALSE)))</f>
        <v/>
      </c>
      <c r="G125" s="190" t="str">
        <f>IF($D126="","",IF(IFERROR(VLOOKUP($D126,Atletas!$B$2:$F$101,2,FALSE),"") ="","Cadastro não encontrado. Digite os dados.",VLOOKUP($D126,Atletas!$B$2:$F$101,2,FALSE)))</f>
        <v/>
      </c>
      <c r="H125" s="66"/>
      <c r="I125" s="5" t="str">
        <f ca="1">IF(H125="","",IF(VLOOKUP(H125,Geral!$B$13:$D$34,3,FALSE)="&lt;=",IF(YEAR(NOW())-YEAR(E125)&gt;VLOOKUP(H125,Geral!$B$13:$C$34,2,FALSE),"ý","þ"),IF(VLOOKUP(H125,Geral!$B$13:$D$34,3,FALSE)="&gt;=",IF(YEAR(NOW())-YEAR(E125)&lt;VLOOKUP(H125,Geral!$B$13:$C$34,2,FALSE),"ý","þ"))))</f>
        <v/>
      </c>
      <c r="J125" s="178" t="str">
        <f t="shared" ref="J125" si="765">IF(D126&lt;&gt;"","Sim","Não")</f>
        <v>Não</v>
      </c>
      <c r="K125" s="31">
        <f ca="1">SUM(IF(J125="Sim",IF(H125="",0,IF(OR(H125 = Geral!$A$43,H125 = Geral!$A$44),Geral!$H$13,IF(YEAR(NOW())-YEAR(E125) &lt; 19,Geral!$I$17,Geral!$H$17))),0),IF(H125="",0,IF(OR(H125 = Geral!$A$43,H125 = Geral!$A$44),Geral!$H$13,IF(YEAR(NOW())-YEAR(E125) &lt; 18,Geral!$I$13,Geral!$H$13))))</f>
        <v>0</v>
      </c>
      <c r="L125" s="175"/>
      <c r="M125" s="176"/>
      <c r="N125" s="177"/>
      <c r="O125" s="20" t="str">
        <f t="shared" ref="O125" si="766">G125</f>
        <v/>
      </c>
      <c r="P125" s="69">
        <f t="shared" ref="P125" si="767">D126</f>
        <v>0</v>
      </c>
      <c r="Q125" s="70">
        <f t="shared" si="419"/>
        <v>0</v>
      </c>
      <c r="R125" s="70"/>
      <c r="S125" s="71" t="str">
        <f t="shared" ref="S125" si="768">E125</f>
        <v/>
      </c>
      <c r="T125" s="70" t="str">
        <f t="shared" ref="T125" si="769">F125</f>
        <v/>
      </c>
      <c r="U125" s="21">
        <f t="shared" ref="U125" ca="1" si="770">A125</f>
        <v>0</v>
      </c>
      <c r="V125" s="22" t="str">
        <f t="shared" ref="V125" si="771">C125</f>
        <v/>
      </c>
      <c r="W125" s="46"/>
    </row>
    <row r="126" spans="1:23" ht="20.100000000000001" customHeight="1" thickBot="1" x14ac:dyDescent="0.25">
      <c r="A126" s="194"/>
      <c r="B126" s="197"/>
      <c r="C126" s="182"/>
      <c r="D126" s="80"/>
      <c r="E126" s="188"/>
      <c r="F126" s="185"/>
      <c r="G126" s="191"/>
      <c r="H126" s="67"/>
      <c r="I126" s="7" t="str">
        <f ca="1">IF(H126="","",IF(VLOOKUP(H126,Geral!$B$35:$D$56,3,FALSE)="&lt;=",IF(YEAR(NOW())-YEAR(E125)&gt;VLOOKUP(H126,Geral!$B$35:$C$56,2,FALSE),"ý","þ"),IF(VLOOKUP(H126,Geral!$B$35:$D$56,3,FALSE)="&gt;=",IF(YEAR(NOW())-YEAR(E125)&lt;VLOOKUP(H126,Geral!$B$35:$C$56,2,FALSE),"ý","þ"))))</f>
        <v/>
      </c>
      <c r="J126" s="179"/>
      <c r="K126" s="32">
        <f ca="1">IF(H126="",0,IF(OR(H126 = Geral!$A$43,H126 = Geral!$A$44),Geral!$H$15,IF(YEAR(NOW())-YEAR(E125) &lt; 19,Geral!$I$15,Geral!$H$15)))</f>
        <v>0</v>
      </c>
      <c r="L126" s="43"/>
      <c r="M126" s="7" t="str">
        <f ca="1">IF(L126="","",IF(VLOOKUP($H126,Geral!$B$36:$D$56,3,FALSE)="&lt;=",IF(YEAR(NOW())-YEAR(VLOOKUP(L126,Atletas!$B$2:$D$101,3,FALSE))&gt;VLOOKUP($H126,Geral!$B$36:$C$56,2,FALSE),"ý","þ"),IF(VLOOKUP($H126,Geral!$B$36:$D$56,3,FALSE)="&gt;=",IF(YEAR(NOW())-YEAR(VLOOKUP(L126,Atletas!$B$2:$D$101,3,FALSE))&lt;VLOOKUP($H126,Geral!$B$36:$C$56,2,FALSE),"ý","þ"))))</f>
        <v/>
      </c>
      <c r="N126" s="36" t="str">
        <f>IF($L126="","",IF(IFERROR(VLOOKUP($L126,Atletas!$B$2:$F$101,2,FALSE),"") ="","Cadastro não encontrado. Digite os dados.",VLOOKUP($L126,Atletas!$B$2:$F$101,2,FALSE)))</f>
        <v/>
      </c>
      <c r="O126" s="23" t="str">
        <f t="shared" ref="O126" si="772">G125</f>
        <v/>
      </c>
      <c r="P126" s="38">
        <f t="shared" ref="P126" si="773">D126</f>
        <v>0</v>
      </c>
      <c r="Q126" s="8">
        <f t="shared" si="419"/>
        <v>0</v>
      </c>
      <c r="R126" s="8">
        <f t="shared" ref="R126:R127" si="774">L126</f>
        <v>0</v>
      </c>
      <c r="S126" s="9" t="str">
        <f t="shared" ref="S126" si="775">E125</f>
        <v/>
      </c>
      <c r="T126" s="8" t="str">
        <f t="shared" ref="T126" si="776">F125</f>
        <v/>
      </c>
      <c r="U126" s="10">
        <f t="shared" ref="U126" ca="1" si="777">A125</f>
        <v>0</v>
      </c>
      <c r="V126" s="11" t="str">
        <f t="shared" ref="V126" si="778">C125</f>
        <v/>
      </c>
      <c r="W126" s="46"/>
    </row>
    <row r="127" spans="1:23" ht="20.100000000000001" customHeight="1" thickBot="1" x14ac:dyDescent="0.25">
      <c r="A127" s="195"/>
      <c r="B127" s="198"/>
      <c r="C127" s="183"/>
      <c r="D127" s="41"/>
      <c r="E127" s="189"/>
      <c r="F127" s="186"/>
      <c r="G127" s="192"/>
      <c r="H127" s="68"/>
      <c r="I127" s="12" t="str">
        <f ca="1">IF(H127="","",IF(VLOOKUP(H127,Geral!$B$57:$D$67,3,FALSE)="&lt;=",IF(YEAR(NOW())-YEAR(E125)&gt;VLOOKUP(H127,Geral!$B$57:$C$67,2,FALSE),"ý","þ"),IF(VLOOKUP(H127,Geral!$B$57:$D$67,3,FALSE)="&gt;=",IF(YEAR(NOW())-YEAR(E125)&lt;VLOOKUP(H127,Geral!$B$57:$C$67,2,FALSE),"ý","þ"))))</f>
        <v/>
      </c>
      <c r="J127" s="180"/>
      <c r="K127" s="33">
        <f ca="1">IF(H127="",0,IF(OR(H127 = Geral!$A$43,H127 = Geral!$A$44),Geral!$H$15,IF(YEAR(NOW())-YEAR(E125) &lt; 19,Geral!$I$15,Geral!$H$15)))</f>
        <v>0</v>
      </c>
      <c r="L127" s="82"/>
      <c r="M127" s="7" t="str">
        <f ca="1">IF(L127="","",IF(VLOOKUP($H127,Geral!$B$58:$D$67,3,FALSE)="&lt;=",IF(YEAR(NOW())-YEAR(VLOOKUP(L127,Atletas!$B$2:$D$101,3,FALSE))&gt;VLOOKUP($H127,Geral!$B$58:$C$67,2,FALSE),"ý","þ"),IF(VLOOKUP($H127,Geral!$B$58:$D$67,3,FALSE)="&gt;=",IF(YEAR(NOW())-YEAR(VLOOKUP(L127,Atletas!$B$2:$D$101,3,FALSE))&lt;VLOOKUP($H127,Geral!$B$58:$C$67,2,FALSE),"ý","þ"))))</f>
        <v/>
      </c>
      <c r="N127" s="37" t="str">
        <f>IF($L127="","",IF(IFERROR(VLOOKUP($L127,Atletas!$B$2:$F$101,2,FALSE),"") ="","Cadastro não encontrado. Digite os dados.",VLOOKUP($L127,Atletas!$B$2:$F$101,2,FALSE)))</f>
        <v/>
      </c>
      <c r="O127" s="24" t="str">
        <f t="shared" ref="O127" si="779">G125</f>
        <v/>
      </c>
      <c r="P127" s="39">
        <f t="shared" ref="P127" si="780">D126</f>
        <v>0</v>
      </c>
      <c r="Q127" s="13">
        <f t="shared" si="419"/>
        <v>0</v>
      </c>
      <c r="R127" s="13">
        <f t="shared" si="774"/>
        <v>0</v>
      </c>
      <c r="S127" s="14" t="str">
        <f>E125</f>
        <v/>
      </c>
      <c r="T127" s="13" t="str">
        <f>F125</f>
        <v/>
      </c>
      <c r="U127" s="15">
        <f t="shared" ref="U127" ca="1" si="781">A125</f>
        <v>0</v>
      </c>
      <c r="V127" s="16" t="str">
        <f t="shared" ref="V127" si="782">C125</f>
        <v/>
      </c>
      <c r="W127" s="46"/>
    </row>
    <row r="128" spans="1:23" ht="20.100000000000001" customHeight="1" thickBot="1" x14ac:dyDescent="0.25">
      <c r="A128" s="193">
        <f t="shared" ref="A128" ca="1" si="783">SUM(K128:K130)</f>
        <v>0</v>
      </c>
      <c r="B128" s="196">
        <v>43</v>
      </c>
      <c r="C128" s="181" t="str">
        <f>IF($D129="","",IF(IFERROR(VLOOKUP($D129,Atletas!$B$2:$F$101,5,FALSE),"") ="","CLUBE",VLOOKUP($D129,Atletas!$B$2:$F$101,5,FALSE)))</f>
        <v/>
      </c>
      <c r="D128" s="40"/>
      <c r="E128" s="187" t="str">
        <f>IF($D129="","",IF(IFERROR(VLOOKUP($D129,Atletas!$B$2:$F$101,3,FALSE),"") ="","DD/MM/AAAA",VLOOKUP($D129,Atletas!$B$2:$F$101,3,FALSE)))</f>
        <v/>
      </c>
      <c r="F128" s="184" t="str">
        <f>IF($D129="","",IF(IFERROR(VLOOKUP($D129,Atletas!$B$2:$F$101,4,FALSE),"") ="","Gênero",VLOOKUP($D129,Atletas!$B$2:$F$101,4,FALSE)))</f>
        <v/>
      </c>
      <c r="G128" s="190" t="str">
        <f>IF($D129="","",IF(IFERROR(VLOOKUP($D129,Atletas!$B$2:$F$101,2,FALSE),"") ="","Cadastro não encontrado. Digite os dados.",VLOOKUP($D129,Atletas!$B$2:$F$101,2,FALSE)))</f>
        <v/>
      </c>
      <c r="H128" s="66"/>
      <c r="I128" s="5" t="str">
        <f ca="1">IF(H128="","",IF(VLOOKUP(H128,Geral!$B$13:$D$34,3,FALSE)="&lt;=",IF(YEAR(NOW())-YEAR(E128)&gt;VLOOKUP(H128,Geral!$B$13:$C$34,2,FALSE),"ý","þ"),IF(VLOOKUP(H128,Geral!$B$13:$D$34,3,FALSE)="&gt;=",IF(YEAR(NOW())-YEAR(E128)&lt;VLOOKUP(H128,Geral!$B$13:$C$34,2,FALSE),"ý","þ"))))</f>
        <v/>
      </c>
      <c r="J128" s="178" t="str">
        <f t="shared" ref="J128" si="784">IF(D129&lt;&gt;"","Sim","Não")</f>
        <v>Não</v>
      </c>
      <c r="K128" s="31">
        <f ca="1">SUM(IF(J128="Sim",IF(H128="",0,IF(OR(H128 = Geral!$A$43,H128 = Geral!$A$44),Geral!$H$13,IF(YEAR(NOW())-YEAR(E128) &lt; 19,Geral!$I$17,Geral!$H$17))),0),IF(H128="",0,IF(OR(H128 = Geral!$A$43,H128 = Geral!$A$44),Geral!$H$13,IF(YEAR(NOW())-YEAR(E128) &lt; 18,Geral!$I$13,Geral!$H$13))))</f>
        <v>0</v>
      </c>
      <c r="L128" s="175"/>
      <c r="M128" s="176"/>
      <c r="N128" s="177"/>
      <c r="O128" s="20" t="str">
        <f t="shared" ref="O128" si="785">G128</f>
        <v/>
      </c>
      <c r="P128" s="69">
        <f t="shared" ref="P128" si="786">D129</f>
        <v>0</v>
      </c>
      <c r="Q128" s="70">
        <f t="shared" si="419"/>
        <v>0</v>
      </c>
      <c r="R128" s="70"/>
      <c r="S128" s="71" t="str">
        <f t="shared" ref="S128" si="787">E128</f>
        <v/>
      </c>
      <c r="T128" s="70" t="str">
        <f t="shared" ref="T128" si="788">F128</f>
        <v/>
      </c>
      <c r="U128" s="21">
        <f t="shared" ref="U128" ca="1" si="789">A128</f>
        <v>0</v>
      </c>
      <c r="V128" s="22" t="str">
        <f t="shared" ref="V128" si="790">C128</f>
        <v/>
      </c>
      <c r="W128" s="46"/>
    </row>
    <row r="129" spans="1:23" ht="20.100000000000001" customHeight="1" thickBot="1" x14ac:dyDescent="0.25">
      <c r="A129" s="194"/>
      <c r="B129" s="197"/>
      <c r="C129" s="182"/>
      <c r="D129" s="80"/>
      <c r="E129" s="188"/>
      <c r="F129" s="185"/>
      <c r="G129" s="191"/>
      <c r="H129" s="67"/>
      <c r="I129" s="7" t="str">
        <f ca="1">IF(H129="","",IF(VLOOKUP(H129,Geral!$B$35:$D$56,3,FALSE)="&lt;=",IF(YEAR(NOW())-YEAR(E128)&gt;VLOOKUP(H129,Geral!$B$35:$C$56,2,FALSE),"ý","þ"),IF(VLOOKUP(H129,Geral!$B$35:$D$56,3,FALSE)="&gt;=",IF(YEAR(NOW())-YEAR(E128)&lt;VLOOKUP(H129,Geral!$B$35:$C$56,2,FALSE),"ý","þ"))))</f>
        <v/>
      </c>
      <c r="J129" s="179"/>
      <c r="K129" s="32">
        <f ca="1">IF(H129="",0,IF(OR(H129 = Geral!$A$43,H129 = Geral!$A$44),Geral!$H$15,IF(YEAR(NOW())-YEAR(E128) &lt; 19,Geral!$I$15,Geral!$H$15)))</f>
        <v>0</v>
      </c>
      <c r="L129" s="80"/>
      <c r="M129" s="7" t="str">
        <f ca="1">IF(L129="","",IF(VLOOKUP($H129,Geral!$B$36:$D$56,3,FALSE)="&lt;=",IF(YEAR(NOW())-YEAR(VLOOKUP(L129,Atletas!$B$2:$D$101,3,FALSE))&gt;VLOOKUP($H129,Geral!$B$36:$C$56,2,FALSE),"ý","þ"),IF(VLOOKUP($H129,Geral!$B$36:$D$56,3,FALSE)="&gt;=",IF(YEAR(NOW())-YEAR(VLOOKUP(L129,Atletas!$B$2:$D$101,3,FALSE))&lt;VLOOKUP($H129,Geral!$B$36:$C$56,2,FALSE),"ý","þ"))))</f>
        <v/>
      </c>
      <c r="N129" s="36" t="str">
        <f>IF($L129="","",IF(IFERROR(VLOOKUP($L129,Atletas!$B$2:$F$101,2,FALSE),"") ="","Cadastro não encontrado. Digite os dados.",VLOOKUP($L129,Atletas!$B$2:$F$101,2,FALSE)))</f>
        <v/>
      </c>
      <c r="O129" s="23" t="str">
        <f t="shared" ref="O129" si="791">G128</f>
        <v/>
      </c>
      <c r="P129" s="38">
        <f t="shared" ref="P129" si="792">D129</f>
        <v>0</v>
      </c>
      <c r="Q129" s="8">
        <f t="shared" si="419"/>
        <v>0</v>
      </c>
      <c r="R129" s="8">
        <f t="shared" ref="R129:R130" si="793">L129</f>
        <v>0</v>
      </c>
      <c r="S129" s="9" t="str">
        <f t="shared" ref="S129" si="794">E128</f>
        <v/>
      </c>
      <c r="T129" s="8" t="str">
        <f t="shared" ref="T129" si="795">F128</f>
        <v/>
      </c>
      <c r="U129" s="10">
        <f t="shared" ref="U129" ca="1" si="796">A128</f>
        <v>0</v>
      </c>
      <c r="V129" s="11" t="str">
        <f t="shared" ref="V129" si="797">C128</f>
        <v/>
      </c>
      <c r="W129" s="46"/>
    </row>
    <row r="130" spans="1:23" ht="20.100000000000001" customHeight="1" thickBot="1" x14ac:dyDescent="0.25">
      <c r="A130" s="195"/>
      <c r="B130" s="198"/>
      <c r="C130" s="183"/>
      <c r="D130" s="41"/>
      <c r="E130" s="189"/>
      <c r="F130" s="186"/>
      <c r="G130" s="192"/>
      <c r="H130" s="68"/>
      <c r="I130" s="12" t="str">
        <f ca="1">IF(H130="","",IF(VLOOKUP(H130,Geral!$B$57:$D$67,3,FALSE)="&lt;=",IF(YEAR(NOW())-YEAR(E128)&gt;VLOOKUP(H130,Geral!$B$57:$C$67,2,FALSE),"ý","þ"),IF(VLOOKUP(H130,Geral!$B$57:$D$67,3,FALSE)="&gt;=",IF(YEAR(NOW())-YEAR(E128)&lt;VLOOKUP(H130,Geral!$B$57:$C$67,2,FALSE),"ý","þ"))))</f>
        <v/>
      </c>
      <c r="J130" s="180"/>
      <c r="K130" s="33">
        <f ca="1">IF(H130="",0,IF(OR(H130 = Geral!$A$43,H130 = Geral!$A$44),Geral!$H$15,IF(YEAR(NOW())-YEAR(E128) &lt; 19,Geral!$I$15,Geral!$H$15)))</f>
        <v>0</v>
      </c>
      <c r="L130" s="80"/>
      <c r="M130" s="7" t="str">
        <f ca="1">IF(L130="","",IF(VLOOKUP($H130,Geral!$B$58:$D$67,3,FALSE)="&lt;=",IF(YEAR(NOW())-YEAR(VLOOKUP(L130,Atletas!$B$2:$D$101,3,FALSE))&gt;VLOOKUP($H130,Geral!$B$58:$C$67,2,FALSE),"ý","þ"),IF(VLOOKUP($H130,Geral!$B$58:$D$67,3,FALSE)="&gt;=",IF(YEAR(NOW())-YEAR(VLOOKUP(L130,Atletas!$B$2:$D$101,3,FALSE))&lt;VLOOKUP($H130,Geral!$B$58:$C$67,2,FALSE),"ý","þ"))))</f>
        <v/>
      </c>
      <c r="N130" s="37" t="str">
        <f>IF($L130="","",IF(IFERROR(VLOOKUP($L130,Atletas!$B$2:$F$101,2,FALSE),"") ="","Cadastro não encontrado. Digite os dados.",VLOOKUP($L130,Atletas!$B$2:$F$101,2,FALSE)))</f>
        <v/>
      </c>
      <c r="O130" s="24" t="str">
        <f t="shared" ref="O130" si="798">G128</f>
        <v/>
      </c>
      <c r="P130" s="39">
        <f t="shared" ref="P130" si="799">D129</f>
        <v>0</v>
      </c>
      <c r="Q130" s="13">
        <f t="shared" si="419"/>
        <v>0</v>
      </c>
      <c r="R130" s="13">
        <f t="shared" si="793"/>
        <v>0</v>
      </c>
      <c r="S130" s="14" t="str">
        <f>E128</f>
        <v/>
      </c>
      <c r="T130" s="13" t="str">
        <f>F128</f>
        <v/>
      </c>
      <c r="U130" s="15">
        <f t="shared" ref="U130" ca="1" si="800">A128</f>
        <v>0</v>
      </c>
      <c r="V130" s="16" t="str">
        <f t="shared" ref="V130" si="801">C128</f>
        <v/>
      </c>
      <c r="W130" s="46"/>
    </row>
    <row r="131" spans="1:23" ht="20.100000000000001" customHeight="1" thickBot="1" x14ac:dyDescent="0.25">
      <c r="A131" s="193">
        <f t="shared" ref="A131" ca="1" si="802">SUM(K131:K133)</f>
        <v>0</v>
      </c>
      <c r="B131" s="196">
        <v>44</v>
      </c>
      <c r="C131" s="181" t="str">
        <f>IF($D132="","",IF(IFERROR(VLOOKUP($D132,Atletas!$B$2:$F$101,5,FALSE),"") ="","CLUBE",VLOOKUP($D132,Atletas!$B$2:$F$101,5,FALSE)))</f>
        <v/>
      </c>
      <c r="D131" s="40"/>
      <c r="E131" s="187" t="str">
        <f>IF($D132="","",IF(IFERROR(VLOOKUP($D132,Atletas!$B$2:$F$101,3,FALSE),"") ="","DD/MM/AAAA",VLOOKUP($D132,Atletas!$B$2:$F$101,3,FALSE)))</f>
        <v/>
      </c>
      <c r="F131" s="184" t="str">
        <f>IF($D132="","",IF(IFERROR(VLOOKUP($D132,Atletas!$B$2:$F$101,4,FALSE),"") ="","Gênero",VLOOKUP($D132,Atletas!$B$2:$F$101,4,FALSE)))</f>
        <v/>
      </c>
      <c r="G131" s="190" t="str">
        <f>IF($D132="","",IF(IFERROR(VLOOKUP($D132,Atletas!$B$2:$F$101,2,FALSE),"") ="","Cadastro não encontrado. Digite os dados.",VLOOKUP($D132,Atletas!$B$2:$F$101,2,FALSE)))</f>
        <v/>
      </c>
      <c r="H131" s="66"/>
      <c r="I131" s="5" t="str">
        <f ca="1">IF(H131="","",IF(VLOOKUP(H131,Geral!$B$13:$D$34,3,FALSE)="&lt;=",IF(YEAR(NOW())-YEAR(E131)&gt;VLOOKUP(H131,Geral!$B$13:$C$34,2,FALSE),"ý","þ"),IF(VLOOKUP(H131,Geral!$B$13:$D$34,3,FALSE)="&gt;=",IF(YEAR(NOW())-YEAR(E131)&lt;VLOOKUP(H131,Geral!$B$13:$C$34,2,FALSE),"ý","þ"))))</f>
        <v/>
      </c>
      <c r="J131" s="178" t="str">
        <f t="shared" ref="J131" si="803">IF(D132&lt;&gt;"","Sim","Não")</f>
        <v>Não</v>
      </c>
      <c r="K131" s="31">
        <f ca="1">SUM(IF(J131="Sim",IF(H131="",0,IF(OR(H131 = Geral!$A$43,H131 = Geral!$A$44),Geral!$H$13,IF(YEAR(NOW())-YEAR(E131) &lt; 19,Geral!$I$17,Geral!$H$17))),0),IF(H131="",0,IF(OR(H131 = Geral!$A$43,H131 = Geral!$A$44),Geral!$H$13,IF(YEAR(NOW())-YEAR(E131) &lt; 18,Geral!$I$13,Geral!$H$13))))</f>
        <v>0</v>
      </c>
      <c r="L131" s="175"/>
      <c r="M131" s="176"/>
      <c r="N131" s="177"/>
      <c r="O131" s="20" t="str">
        <f t="shared" ref="O131" si="804">G131</f>
        <v/>
      </c>
      <c r="P131" s="69">
        <f t="shared" ref="P131" si="805">D132</f>
        <v>0</v>
      </c>
      <c r="Q131" s="70">
        <f t="shared" si="419"/>
        <v>0</v>
      </c>
      <c r="R131" s="70"/>
      <c r="S131" s="71" t="str">
        <f t="shared" ref="S131" si="806">E131</f>
        <v/>
      </c>
      <c r="T131" s="70" t="str">
        <f t="shared" ref="T131" si="807">F131</f>
        <v/>
      </c>
      <c r="U131" s="21">
        <f t="shared" ref="U131" ca="1" si="808">A131</f>
        <v>0</v>
      </c>
      <c r="V131" s="22" t="str">
        <f t="shared" ref="V131" si="809">C131</f>
        <v/>
      </c>
      <c r="W131" s="46"/>
    </row>
    <row r="132" spans="1:23" ht="20.100000000000001" customHeight="1" thickBot="1" x14ac:dyDescent="0.25">
      <c r="A132" s="194"/>
      <c r="B132" s="197"/>
      <c r="C132" s="182"/>
      <c r="D132" s="80"/>
      <c r="E132" s="188"/>
      <c r="F132" s="185"/>
      <c r="G132" s="191"/>
      <c r="H132" s="67"/>
      <c r="I132" s="7" t="str">
        <f ca="1">IF(H132="","",IF(VLOOKUP(H132,Geral!$B$35:$D$56,3,FALSE)="&lt;=",IF(YEAR(NOW())-YEAR(E131)&gt;VLOOKUP(H132,Geral!$B$35:$C$56,2,FALSE),"ý","þ"),IF(VLOOKUP(H132,Geral!$B$35:$D$56,3,FALSE)="&gt;=",IF(YEAR(NOW())-YEAR(E131)&lt;VLOOKUP(H132,Geral!$B$35:$C$56,2,FALSE),"ý","þ"))))</f>
        <v/>
      </c>
      <c r="J132" s="179"/>
      <c r="K132" s="32">
        <f ca="1">IF(H132="",0,IF(OR(H132 = Geral!$A$43,H132 = Geral!$A$44),Geral!$H$15,IF(YEAR(NOW())-YEAR(E131) &lt; 19,Geral!$I$15,Geral!$H$15)))</f>
        <v>0</v>
      </c>
      <c r="L132" s="43"/>
      <c r="M132" s="7" t="str">
        <f ca="1">IF(L132="","",IF(VLOOKUP($H132,Geral!$B$36:$D$56,3,FALSE)="&lt;=",IF(YEAR(NOW())-YEAR(VLOOKUP(L132,Atletas!$B$2:$D$101,3,FALSE))&gt;VLOOKUP($H132,Geral!$B$36:$C$56,2,FALSE),"ý","þ"),IF(VLOOKUP($H132,Geral!$B$36:$D$56,3,FALSE)="&gt;=",IF(YEAR(NOW())-YEAR(VLOOKUP(L132,Atletas!$B$2:$D$101,3,FALSE))&lt;VLOOKUP($H132,Geral!$B$36:$C$56,2,FALSE),"ý","þ"))))</f>
        <v/>
      </c>
      <c r="N132" s="36" t="str">
        <f>IF($L132="","",IF(IFERROR(VLOOKUP($L132,Atletas!$B$2:$F$101,2,FALSE),"") ="","Cadastro não encontrado. Digite os dados.",VLOOKUP($L132,Atletas!$B$2:$F$101,2,FALSE)))</f>
        <v/>
      </c>
      <c r="O132" s="23" t="str">
        <f t="shared" ref="O132" si="810">G131</f>
        <v/>
      </c>
      <c r="P132" s="38">
        <f t="shared" ref="P132" si="811">D132</f>
        <v>0</v>
      </c>
      <c r="Q132" s="8">
        <f t="shared" si="419"/>
        <v>0</v>
      </c>
      <c r="R132" s="8">
        <f t="shared" ref="R132:R133" si="812">L132</f>
        <v>0</v>
      </c>
      <c r="S132" s="9" t="str">
        <f t="shared" ref="S132" si="813">E131</f>
        <v/>
      </c>
      <c r="T132" s="8" t="str">
        <f t="shared" ref="T132" si="814">F131</f>
        <v/>
      </c>
      <c r="U132" s="10">
        <f t="shared" ref="U132" ca="1" si="815">A131</f>
        <v>0</v>
      </c>
      <c r="V132" s="11" t="str">
        <f t="shared" ref="V132" si="816">C131</f>
        <v/>
      </c>
      <c r="W132" s="46"/>
    </row>
    <row r="133" spans="1:23" ht="20.100000000000001" customHeight="1" thickBot="1" x14ac:dyDescent="0.25">
      <c r="A133" s="195"/>
      <c r="B133" s="198"/>
      <c r="C133" s="183"/>
      <c r="D133" s="41"/>
      <c r="E133" s="189"/>
      <c r="F133" s="186"/>
      <c r="G133" s="192"/>
      <c r="H133" s="68"/>
      <c r="I133" s="12" t="str">
        <f ca="1">IF(H133="","",IF(VLOOKUP(H133,Geral!$B$57:$D$67,3,FALSE)="&lt;=",IF(YEAR(NOW())-YEAR(E131)&gt;VLOOKUP(H133,Geral!$B$57:$C$67,2,FALSE),"ý","þ"),IF(VLOOKUP(H133,Geral!$B$57:$D$67,3,FALSE)="&gt;=",IF(YEAR(NOW())-YEAR(E131)&lt;VLOOKUP(H133,Geral!$B$57:$C$67,2,FALSE),"ý","þ"))))</f>
        <v/>
      </c>
      <c r="J133" s="180"/>
      <c r="K133" s="33">
        <f ca="1">IF(H133="",0,IF(OR(H133 = Geral!$A$43,H133 = Geral!$A$44),Geral!$H$15,IF(YEAR(NOW())-YEAR(E131) &lt; 19,Geral!$I$15,Geral!$H$15)))</f>
        <v>0</v>
      </c>
      <c r="L133" s="43"/>
      <c r="M133" s="7" t="str">
        <f ca="1">IF(L133="","",IF(VLOOKUP($H133,Geral!$B$58:$D$67,3,FALSE)="&lt;=",IF(YEAR(NOW())-YEAR(VLOOKUP(L133,Atletas!$B$2:$D$101,3,FALSE))&gt;VLOOKUP($H133,Geral!$B$58:$C$67,2,FALSE),"ý","þ"),IF(VLOOKUP($H133,Geral!$B$58:$D$67,3,FALSE)="&gt;=",IF(YEAR(NOW())-YEAR(VLOOKUP(L133,Atletas!$B$2:$D$101,3,FALSE))&lt;VLOOKUP($H133,Geral!$B$58:$C$67,2,FALSE),"ý","þ"))))</f>
        <v/>
      </c>
      <c r="N133" s="37" t="str">
        <f>IF($L133="","",IF(IFERROR(VLOOKUP($L133,Atletas!$B$2:$F$101,2,FALSE),"") ="","Cadastro não encontrado. Digite os dados.",VLOOKUP($L133,Atletas!$B$2:$F$101,2,FALSE)))</f>
        <v/>
      </c>
      <c r="O133" s="24" t="str">
        <f t="shared" ref="O133" si="817">G131</f>
        <v/>
      </c>
      <c r="P133" s="39">
        <f t="shared" ref="P133" si="818">D132</f>
        <v>0</v>
      </c>
      <c r="Q133" s="13">
        <f t="shared" si="419"/>
        <v>0</v>
      </c>
      <c r="R133" s="13">
        <f t="shared" si="812"/>
        <v>0</v>
      </c>
      <c r="S133" s="14" t="str">
        <f>E131</f>
        <v/>
      </c>
      <c r="T133" s="13" t="str">
        <f>F131</f>
        <v/>
      </c>
      <c r="U133" s="15">
        <f t="shared" ref="U133" ca="1" si="819">A131</f>
        <v>0</v>
      </c>
      <c r="V133" s="16" t="str">
        <f t="shared" ref="V133" si="820">C131</f>
        <v/>
      </c>
      <c r="W133" s="46"/>
    </row>
    <row r="134" spans="1:23" ht="20.100000000000001" customHeight="1" thickBot="1" x14ac:dyDescent="0.25">
      <c r="A134" s="193">
        <f t="shared" ref="A134" ca="1" si="821">SUM(K134:K136)</f>
        <v>0</v>
      </c>
      <c r="B134" s="196">
        <v>45</v>
      </c>
      <c r="C134" s="181" t="str">
        <f>IF($D135="","",IF(IFERROR(VLOOKUP($D135,Atletas!$B$2:$F$101,5,FALSE),"") ="","CLUBE",VLOOKUP($D135,Atletas!$B$2:$F$101,5,FALSE)))</f>
        <v/>
      </c>
      <c r="D134" s="40"/>
      <c r="E134" s="187" t="str">
        <f>IF($D135="","",IF(IFERROR(VLOOKUP($D135,Atletas!$B$2:$F$101,3,FALSE),"") ="","DD/MM/AAAA",VLOOKUP($D135,Atletas!$B$2:$F$101,3,FALSE)))</f>
        <v/>
      </c>
      <c r="F134" s="184" t="str">
        <f>IF($D135="","",IF(IFERROR(VLOOKUP($D135,Atletas!$B$2:$F$101,4,FALSE),"") ="","Gênero",VLOOKUP($D135,Atletas!$B$2:$F$101,4,FALSE)))</f>
        <v/>
      </c>
      <c r="G134" s="190" t="str">
        <f>IF($D135="","",IF(IFERROR(VLOOKUP($D135,Atletas!$B$2:$F$101,2,FALSE),"") ="","Cadastro não encontrado. Digite os dados.",VLOOKUP($D135,Atletas!$B$2:$F$101,2,FALSE)))</f>
        <v/>
      </c>
      <c r="H134" s="66"/>
      <c r="I134" s="5" t="str">
        <f ca="1">IF(H134="","",IF(VLOOKUP(H134,Geral!$B$13:$D$34,3,FALSE)="&lt;=",IF(YEAR(NOW())-YEAR(E134)&gt;VLOOKUP(H134,Geral!$B$13:$C$34,2,FALSE),"ý","þ"),IF(VLOOKUP(H134,Geral!$B$13:$D$34,3,FALSE)="&gt;=",IF(YEAR(NOW())-YEAR(E134)&lt;VLOOKUP(H134,Geral!$B$13:$C$34,2,FALSE),"ý","þ"))))</f>
        <v/>
      </c>
      <c r="J134" s="178" t="str">
        <f t="shared" ref="J134" si="822">IF(D135&lt;&gt;"","Sim","Não")</f>
        <v>Não</v>
      </c>
      <c r="K134" s="31">
        <f ca="1">SUM(IF(J134="Sim",IF(H134="",0,IF(OR(H134 = Geral!$A$43,H134 = Geral!$A$44),Geral!$H$13,IF(YEAR(NOW())-YEAR(E134) &lt; 19,Geral!$I$17,Geral!$H$17))),0),IF(H134="",0,IF(OR(H134 = Geral!$A$43,H134 = Geral!$A$44),Geral!$H$13,IF(YEAR(NOW())-YEAR(E134) &lt; 18,Geral!$I$13,Geral!$H$13))))</f>
        <v>0</v>
      </c>
      <c r="L134" s="175"/>
      <c r="M134" s="176"/>
      <c r="N134" s="177"/>
      <c r="O134" s="20" t="str">
        <f t="shared" ref="O134" si="823">G134</f>
        <v/>
      </c>
      <c r="P134" s="69">
        <f t="shared" ref="P134" si="824">D135</f>
        <v>0</v>
      </c>
      <c r="Q134" s="70">
        <f t="shared" ref="Q134:Q197" si="825">H134</f>
        <v>0</v>
      </c>
      <c r="R134" s="70"/>
      <c r="S134" s="71" t="str">
        <f t="shared" ref="S134" si="826">E134</f>
        <v/>
      </c>
      <c r="T134" s="70" t="str">
        <f t="shared" ref="T134" si="827">F134</f>
        <v/>
      </c>
      <c r="U134" s="21">
        <f t="shared" ref="U134" ca="1" si="828">A134</f>
        <v>0</v>
      </c>
      <c r="V134" s="22" t="str">
        <f t="shared" ref="V134" si="829">C134</f>
        <v/>
      </c>
      <c r="W134" s="46"/>
    </row>
    <row r="135" spans="1:23" ht="20.100000000000001" customHeight="1" thickBot="1" x14ac:dyDescent="0.25">
      <c r="A135" s="194"/>
      <c r="B135" s="197"/>
      <c r="C135" s="182"/>
      <c r="D135" s="43"/>
      <c r="E135" s="188"/>
      <c r="F135" s="185"/>
      <c r="G135" s="191"/>
      <c r="H135" s="67"/>
      <c r="I135" s="7" t="str">
        <f ca="1">IF(H135="","",IF(VLOOKUP(H135,Geral!$B$35:$D$56,3,FALSE)="&lt;=",IF(YEAR(NOW())-YEAR(E134)&gt;VLOOKUP(H135,Geral!$B$35:$C$56,2,FALSE),"ý","þ"),IF(VLOOKUP(H135,Geral!$B$35:$D$56,3,FALSE)="&gt;=",IF(YEAR(NOW())-YEAR(E134)&lt;VLOOKUP(H135,Geral!$B$35:$C$56,2,FALSE),"ý","þ"))))</f>
        <v/>
      </c>
      <c r="J135" s="179"/>
      <c r="K135" s="32">
        <f ca="1">IF(H135="",0,IF(OR(H135 = Geral!$A$43,H135 = Geral!$A$44),Geral!$H$15,IF(YEAR(NOW())-YEAR(E134) &lt; 19,Geral!$I$15,Geral!$H$15)))</f>
        <v>0</v>
      </c>
      <c r="L135" s="43"/>
      <c r="M135" s="7" t="str">
        <f ca="1">IF(L135="","",IF(VLOOKUP($H135,Geral!$B$36:$D$56,3,FALSE)="&lt;=",IF(YEAR(NOW())-YEAR(VLOOKUP(L135,Atletas!$B$2:$D$101,3,FALSE))&gt;VLOOKUP($H135,Geral!$B$36:$C$56,2,FALSE),"ý","þ"),IF(VLOOKUP($H135,Geral!$B$36:$D$56,3,FALSE)="&gt;=",IF(YEAR(NOW())-YEAR(VLOOKUP(L135,Atletas!$B$2:$D$101,3,FALSE))&lt;VLOOKUP($H135,Geral!$B$36:$C$56,2,FALSE),"ý","þ"))))</f>
        <v/>
      </c>
      <c r="N135" s="36" t="str">
        <f>IF($L135="","",IF(IFERROR(VLOOKUP($L135,Atletas!$B$2:$F$101,2,FALSE),"") ="","Cadastro não encontrado. Digite os dados.",VLOOKUP($L135,Atletas!$B$2:$F$101,2,FALSE)))</f>
        <v/>
      </c>
      <c r="O135" s="23" t="str">
        <f t="shared" ref="O135" si="830">G134</f>
        <v/>
      </c>
      <c r="P135" s="38">
        <f t="shared" ref="P135" si="831">D135</f>
        <v>0</v>
      </c>
      <c r="Q135" s="8">
        <f t="shared" si="825"/>
        <v>0</v>
      </c>
      <c r="R135" s="8">
        <f t="shared" ref="R135:R136" si="832">L135</f>
        <v>0</v>
      </c>
      <c r="S135" s="9" t="str">
        <f t="shared" ref="S135" si="833">E134</f>
        <v/>
      </c>
      <c r="T135" s="8" t="str">
        <f t="shared" ref="T135" si="834">F134</f>
        <v/>
      </c>
      <c r="U135" s="10">
        <f t="shared" ref="U135" ca="1" si="835">A134</f>
        <v>0</v>
      </c>
      <c r="V135" s="11" t="str">
        <f t="shared" ref="V135" si="836">C134</f>
        <v/>
      </c>
      <c r="W135" s="46"/>
    </row>
    <row r="136" spans="1:23" ht="20.100000000000001" customHeight="1" thickBot="1" x14ac:dyDescent="0.25">
      <c r="A136" s="195"/>
      <c r="B136" s="198"/>
      <c r="C136" s="183"/>
      <c r="D136" s="41"/>
      <c r="E136" s="189"/>
      <c r="F136" s="186"/>
      <c r="G136" s="192"/>
      <c r="H136" s="68"/>
      <c r="I136" s="12" t="str">
        <f ca="1">IF(H136="","",IF(VLOOKUP(H136,Geral!$B$57:$D$67,3,FALSE)="&lt;=",IF(YEAR(NOW())-YEAR(E134)&gt;VLOOKUP(H136,Geral!$B$57:$C$67,2,FALSE),"ý","þ"),IF(VLOOKUP(H136,Geral!$B$57:$D$67,3,FALSE)="&gt;=",IF(YEAR(NOW())-YEAR(E134)&lt;VLOOKUP(H136,Geral!$B$57:$C$67,2,FALSE),"ý","þ"))))</f>
        <v/>
      </c>
      <c r="J136" s="180"/>
      <c r="K136" s="33">
        <f ca="1">IF(H136="",0,IF(OR(H136 = Geral!$A$43,H136 = Geral!$A$44),Geral!$H$15,IF(YEAR(NOW())-YEAR(E134) &lt; 19,Geral!$I$15,Geral!$H$15)))</f>
        <v>0</v>
      </c>
      <c r="L136" s="80"/>
      <c r="M136" s="7" t="str">
        <f ca="1">IF(L136="","",IF(VLOOKUP($H136,Geral!$B$58:$D$67,3,FALSE)="&lt;=",IF(YEAR(NOW())-YEAR(VLOOKUP(L136,Atletas!$B$2:$D$101,3,FALSE))&gt;VLOOKUP($H136,Geral!$B$58:$C$67,2,FALSE),"ý","þ"),IF(VLOOKUP($H136,Geral!$B$58:$D$67,3,FALSE)="&gt;=",IF(YEAR(NOW())-YEAR(VLOOKUP(L136,Atletas!$B$2:$D$101,3,FALSE))&lt;VLOOKUP($H136,Geral!$B$58:$C$67,2,FALSE),"ý","þ"))))</f>
        <v/>
      </c>
      <c r="N136" s="37" t="str">
        <f>IF($L136="","",IF(IFERROR(VLOOKUP($L136,Atletas!$B$2:$F$101,2,FALSE),"") ="","Cadastro não encontrado. Digite os dados.",VLOOKUP($L136,Atletas!$B$2:$F$101,2,FALSE)))</f>
        <v/>
      </c>
      <c r="O136" s="24" t="str">
        <f t="shared" ref="O136" si="837">G134</f>
        <v/>
      </c>
      <c r="P136" s="39">
        <f t="shared" ref="P136" si="838">D135</f>
        <v>0</v>
      </c>
      <c r="Q136" s="13">
        <f t="shared" si="825"/>
        <v>0</v>
      </c>
      <c r="R136" s="13">
        <f t="shared" si="832"/>
        <v>0</v>
      </c>
      <c r="S136" s="14" t="str">
        <f>E134</f>
        <v/>
      </c>
      <c r="T136" s="13" t="str">
        <f>F134</f>
        <v/>
      </c>
      <c r="U136" s="15">
        <f t="shared" ref="U136" ca="1" si="839">A134</f>
        <v>0</v>
      </c>
      <c r="V136" s="16" t="str">
        <f t="shared" ref="V136" si="840">C134</f>
        <v/>
      </c>
      <c r="W136" s="46"/>
    </row>
    <row r="137" spans="1:23" ht="20.100000000000001" customHeight="1" thickBot="1" x14ac:dyDescent="0.25">
      <c r="A137" s="193">
        <f t="shared" ref="A137" ca="1" si="841">SUM(K137:K139)</f>
        <v>0</v>
      </c>
      <c r="B137" s="196">
        <v>46</v>
      </c>
      <c r="C137" s="181" t="str">
        <f>IF($D138="","",IF(IFERROR(VLOOKUP($D138,Atletas!$B$2:$F$101,5,FALSE),"") ="","CLUBE",VLOOKUP($D138,Atletas!$B$2:$F$101,5,FALSE)))</f>
        <v/>
      </c>
      <c r="D137" s="40"/>
      <c r="E137" s="187" t="str">
        <f>IF($D138="","",IF(IFERROR(VLOOKUP($D138,Atletas!$B$2:$F$101,3,FALSE),"") ="","DD/MM/AAAA",VLOOKUP($D138,Atletas!$B$2:$F$101,3,FALSE)))</f>
        <v/>
      </c>
      <c r="F137" s="184" t="str">
        <f>IF($D138="","",IF(IFERROR(VLOOKUP($D138,Atletas!$B$2:$F$101,4,FALSE),"") ="","Gênero",VLOOKUP($D138,Atletas!$B$2:$F$101,4,FALSE)))</f>
        <v/>
      </c>
      <c r="G137" s="190" t="str">
        <f>IF($D138="","",IF(IFERROR(VLOOKUP($D138,Atletas!$B$2:$F$101,2,FALSE),"") ="","Cadastro não encontrado. Digite os dados.",VLOOKUP($D138,Atletas!$B$2:$F$101,2,FALSE)))</f>
        <v/>
      </c>
      <c r="H137" s="66"/>
      <c r="I137" s="5" t="str">
        <f ca="1">IF(H137="","",IF(VLOOKUP(H137,Geral!$B$13:$D$34,3,FALSE)="&lt;=",IF(YEAR(NOW())-YEAR(E137)&gt;VLOOKUP(H137,Geral!$B$13:$C$34,2,FALSE),"ý","þ"),IF(VLOOKUP(H137,Geral!$B$13:$D$34,3,FALSE)="&gt;=",IF(YEAR(NOW())-YEAR(E137)&lt;VLOOKUP(H137,Geral!$B$13:$C$34,2,FALSE),"ý","þ"))))</f>
        <v/>
      </c>
      <c r="J137" s="178" t="str">
        <f t="shared" ref="J137" si="842">IF(D138&lt;&gt;"","Sim","Não")</f>
        <v>Não</v>
      </c>
      <c r="K137" s="31">
        <f ca="1">SUM(IF(J137="Sim",IF(H137="",0,IF(OR(H137 = Geral!$A$43,H137 = Geral!$A$44),Geral!$H$13,IF(YEAR(NOW())-YEAR(E137) &lt; 19,Geral!$I$17,Geral!$H$17))),0),IF(H137="",0,IF(OR(H137 = Geral!$A$43,H137 = Geral!$A$44),Geral!$H$13,IF(YEAR(NOW())-YEAR(E137) &lt; 18,Geral!$I$13,Geral!$H$13))))</f>
        <v>0</v>
      </c>
      <c r="L137" s="175"/>
      <c r="M137" s="176"/>
      <c r="N137" s="177"/>
      <c r="O137" s="20" t="str">
        <f t="shared" ref="O137" si="843">G137</f>
        <v/>
      </c>
      <c r="P137" s="69">
        <f t="shared" ref="P137" si="844">D138</f>
        <v>0</v>
      </c>
      <c r="Q137" s="70">
        <f t="shared" si="825"/>
        <v>0</v>
      </c>
      <c r="R137" s="70"/>
      <c r="S137" s="71" t="str">
        <f t="shared" ref="S137" si="845">E137</f>
        <v/>
      </c>
      <c r="T137" s="70" t="str">
        <f t="shared" ref="T137" si="846">F137</f>
        <v/>
      </c>
      <c r="U137" s="21">
        <f t="shared" ref="U137" ca="1" si="847">A137</f>
        <v>0</v>
      </c>
      <c r="V137" s="22" t="str">
        <f t="shared" ref="V137" si="848">C137</f>
        <v/>
      </c>
      <c r="W137" s="46"/>
    </row>
    <row r="138" spans="1:23" ht="20.100000000000001" customHeight="1" thickBot="1" x14ac:dyDescent="0.25">
      <c r="A138" s="194"/>
      <c r="B138" s="197"/>
      <c r="C138" s="182"/>
      <c r="D138" s="43"/>
      <c r="E138" s="188"/>
      <c r="F138" s="185"/>
      <c r="G138" s="191"/>
      <c r="H138" s="67"/>
      <c r="I138" s="7" t="str">
        <f ca="1">IF(H138="","",IF(VLOOKUP(H138,Geral!$B$35:$D$56,3,FALSE)="&lt;=",IF(YEAR(NOW())-YEAR(E137)&gt;VLOOKUP(H138,Geral!$B$35:$C$56,2,FALSE),"ý","þ"),IF(VLOOKUP(H138,Geral!$B$35:$D$56,3,FALSE)="&gt;=",IF(YEAR(NOW())-YEAR(E137)&lt;VLOOKUP(H138,Geral!$B$35:$C$56,2,FALSE),"ý","þ"))))</f>
        <v/>
      </c>
      <c r="J138" s="179"/>
      <c r="K138" s="32">
        <f ca="1">IF(H138="",0,IF(OR(H138 = Geral!$A$43,H138 = Geral!$A$44),Geral!$H$15,IF(YEAR(NOW())-YEAR(E137) &lt; 19,Geral!$I$15,Geral!$H$15)))</f>
        <v>0</v>
      </c>
      <c r="L138" s="80"/>
      <c r="M138" s="7" t="str">
        <f ca="1">IF(L138="","",IF(VLOOKUP($H138,Geral!$B$36:$D$56,3,FALSE)="&lt;=",IF(YEAR(NOW())-YEAR(VLOOKUP(L138,Atletas!$B$2:$D$101,3,FALSE))&gt;VLOOKUP($H138,Geral!$B$36:$C$56,2,FALSE),"ý","þ"),IF(VLOOKUP($H138,Geral!$B$36:$D$56,3,FALSE)="&gt;=",IF(YEAR(NOW())-YEAR(VLOOKUP(L138,Atletas!$B$2:$D$101,3,FALSE))&lt;VLOOKUP($H138,Geral!$B$36:$C$56,2,FALSE),"ý","þ"))))</f>
        <v/>
      </c>
      <c r="N138" s="36" t="str">
        <f>IF($L138="","",IF(IFERROR(VLOOKUP($L138,Atletas!$B$2:$F$101,2,FALSE),"") ="","Cadastro não encontrado. Digite os dados.",VLOOKUP($L138,Atletas!$B$2:$F$101,2,FALSE)))</f>
        <v/>
      </c>
      <c r="O138" s="23" t="str">
        <f t="shared" ref="O138" si="849">G137</f>
        <v/>
      </c>
      <c r="P138" s="38">
        <f t="shared" ref="P138" si="850">D138</f>
        <v>0</v>
      </c>
      <c r="Q138" s="8">
        <f t="shared" si="825"/>
        <v>0</v>
      </c>
      <c r="R138" s="8">
        <f t="shared" ref="R138:R139" si="851">L138</f>
        <v>0</v>
      </c>
      <c r="S138" s="9" t="str">
        <f t="shared" ref="S138" si="852">E137</f>
        <v/>
      </c>
      <c r="T138" s="8" t="str">
        <f t="shared" ref="T138" si="853">F137</f>
        <v/>
      </c>
      <c r="U138" s="10">
        <f t="shared" ref="U138" ca="1" si="854">A137</f>
        <v>0</v>
      </c>
      <c r="V138" s="11" t="str">
        <f t="shared" ref="V138" si="855">C137</f>
        <v/>
      </c>
      <c r="W138" s="46"/>
    </row>
    <row r="139" spans="1:23" ht="20.100000000000001" customHeight="1" thickBot="1" x14ac:dyDescent="0.25">
      <c r="A139" s="195"/>
      <c r="B139" s="198"/>
      <c r="C139" s="183"/>
      <c r="D139" s="41"/>
      <c r="E139" s="189"/>
      <c r="F139" s="186"/>
      <c r="G139" s="192"/>
      <c r="H139" s="68"/>
      <c r="I139" s="12" t="str">
        <f ca="1">IF(H139="","",IF(VLOOKUP(H139,Geral!$B$57:$D$67,3,FALSE)="&lt;=",IF(YEAR(NOW())-YEAR(E137)&gt;VLOOKUP(H139,Geral!$B$57:$C$67,2,FALSE),"ý","þ"),IF(VLOOKUP(H139,Geral!$B$57:$D$67,3,FALSE)="&gt;=",IF(YEAR(NOW())-YEAR(E137)&lt;VLOOKUP(H139,Geral!$B$57:$C$67,2,FALSE),"ý","þ"))))</f>
        <v/>
      </c>
      <c r="J139" s="180"/>
      <c r="K139" s="33">
        <f ca="1">IF(H139="",0,IF(OR(H139 = Geral!$A$43,H139 = Geral!$A$44),Geral!$H$15,IF(YEAR(NOW())-YEAR(E137) &lt; 19,Geral!$I$15,Geral!$H$15)))</f>
        <v>0</v>
      </c>
      <c r="L139" s="43"/>
      <c r="M139" s="7" t="str">
        <f ca="1">IF(L139="","",IF(VLOOKUP($H139,Geral!$B$58:$D$67,3,FALSE)="&lt;=",IF(YEAR(NOW())-YEAR(VLOOKUP(L139,Atletas!$B$2:$D$101,3,FALSE))&gt;VLOOKUP($H139,Geral!$B$58:$C$67,2,FALSE),"ý","þ"),IF(VLOOKUP($H139,Geral!$B$58:$D$67,3,FALSE)="&gt;=",IF(YEAR(NOW())-YEAR(VLOOKUP(L139,Atletas!$B$2:$D$101,3,FALSE))&lt;VLOOKUP($H139,Geral!$B$58:$C$67,2,FALSE),"ý","þ"))))</f>
        <v/>
      </c>
      <c r="N139" s="37" t="str">
        <f>IF($L139="","",IF(IFERROR(VLOOKUP($L139,Atletas!$B$2:$F$101,2,FALSE),"") ="","Cadastro não encontrado. Digite os dados.",VLOOKUP($L139,Atletas!$B$2:$F$101,2,FALSE)))</f>
        <v/>
      </c>
      <c r="O139" s="24" t="str">
        <f t="shared" ref="O139" si="856">G137</f>
        <v/>
      </c>
      <c r="P139" s="39">
        <f t="shared" ref="P139" si="857">D138</f>
        <v>0</v>
      </c>
      <c r="Q139" s="13">
        <f t="shared" si="825"/>
        <v>0</v>
      </c>
      <c r="R139" s="13">
        <f t="shared" si="851"/>
        <v>0</v>
      </c>
      <c r="S139" s="14" t="str">
        <f>E137</f>
        <v/>
      </c>
      <c r="T139" s="13" t="str">
        <f>F137</f>
        <v/>
      </c>
      <c r="U139" s="15">
        <f t="shared" ref="U139" ca="1" si="858">A137</f>
        <v>0</v>
      </c>
      <c r="V139" s="16" t="str">
        <f t="shared" ref="V139" si="859">C137</f>
        <v/>
      </c>
      <c r="W139" s="46"/>
    </row>
    <row r="140" spans="1:23" ht="20.100000000000001" customHeight="1" thickBot="1" x14ac:dyDescent="0.25">
      <c r="A140" s="193">
        <f t="shared" ref="A140" ca="1" si="860">SUM(K140:K142)</f>
        <v>0</v>
      </c>
      <c r="B140" s="196">
        <v>47</v>
      </c>
      <c r="C140" s="181" t="str">
        <f>IF($D141="","",IF(IFERROR(VLOOKUP($D141,Atletas!$B$2:$F$101,5,FALSE),"") ="","CLUBE",VLOOKUP($D141,Atletas!$B$2:$F$101,5,FALSE)))</f>
        <v/>
      </c>
      <c r="D140" s="40"/>
      <c r="E140" s="187" t="str">
        <f>IF($D141="","",IF(IFERROR(VLOOKUP($D141,Atletas!$B$2:$F$101,3,FALSE),"") ="","DD/MM/AAAA",VLOOKUP($D141,Atletas!$B$2:$F$101,3,FALSE)))</f>
        <v/>
      </c>
      <c r="F140" s="184" t="str">
        <f>IF($D141="","",IF(IFERROR(VLOOKUP($D141,Atletas!$B$2:$F$101,4,FALSE),"") ="","Gênero",VLOOKUP($D141,Atletas!$B$2:$F$101,4,FALSE)))</f>
        <v/>
      </c>
      <c r="G140" s="190" t="str">
        <f>IF($D141="","",IF(IFERROR(VLOOKUP($D141,Atletas!$B$2:$F$101,2,FALSE),"") ="","Cadastro não encontrado. Digite os dados.",VLOOKUP($D141,Atletas!$B$2:$F$101,2,FALSE)))</f>
        <v/>
      </c>
      <c r="H140" s="66"/>
      <c r="I140" s="5" t="str">
        <f ca="1">IF(H140="","",IF(VLOOKUP(H140,Geral!$B$13:$D$34,3,FALSE)="&lt;=",IF(YEAR(NOW())-YEAR(E140)&gt;VLOOKUP(H140,Geral!$B$13:$C$34,2,FALSE),"ý","þ"),IF(VLOOKUP(H140,Geral!$B$13:$D$34,3,FALSE)="&gt;=",IF(YEAR(NOW())-YEAR(E140)&lt;VLOOKUP(H140,Geral!$B$13:$C$34,2,FALSE),"ý","þ"))))</f>
        <v/>
      </c>
      <c r="J140" s="178" t="str">
        <f t="shared" ref="J140" si="861">IF(D141&lt;&gt;"","Sim","Não")</f>
        <v>Não</v>
      </c>
      <c r="K140" s="31">
        <f ca="1">SUM(IF(J140="Sim",IF(H140="",0,IF(OR(H140 = Geral!$A$43,H140 = Geral!$A$44),Geral!$H$13,IF(YEAR(NOW())-YEAR(E140) &lt; 19,Geral!$I$17,Geral!$H$17))),0),IF(H140="",0,IF(OR(H140 = Geral!$A$43,H140 = Geral!$A$44),Geral!$H$13,IF(YEAR(NOW())-YEAR(E140) &lt; 18,Geral!$I$13,Geral!$H$13))))</f>
        <v>0</v>
      </c>
      <c r="L140" s="175"/>
      <c r="M140" s="176"/>
      <c r="N140" s="177"/>
      <c r="O140" s="20" t="str">
        <f t="shared" ref="O140" si="862">G140</f>
        <v/>
      </c>
      <c r="P140" s="69">
        <f t="shared" ref="P140" si="863">D141</f>
        <v>0</v>
      </c>
      <c r="Q140" s="70">
        <f t="shared" si="825"/>
        <v>0</v>
      </c>
      <c r="R140" s="70"/>
      <c r="S140" s="71" t="str">
        <f t="shared" ref="S140" si="864">E140</f>
        <v/>
      </c>
      <c r="T140" s="70" t="str">
        <f t="shared" ref="T140" si="865">F140</f>
        <v/>
      </c>
      <c r="U140" s="21">
        <f t="shared" ref="U140" ca="1" si="866">A140</f>
        <v>0</v>
      </c>
      <c r="V140" s="22" t="str">
        <f t="shared" ref="V140" si="867">C140</f>
        <v/>
      </c>
      <c r="W140" s="46"/>
    </row>
    <row r="141" spans="1:23" ht="20.100000000000001" customHeight="1" thickBot="1" x14ac:dyDescent="0.25">
      <c r="A141" s="194"/>
      <c r="B141" s="197"/>
      <c r="C141" s="182"/>
      <c r="D141" s="80"/>
      <c r="E141" s="188"/>
      <c r="F141" s="185"/>
      <c r="G141" s="191"/>
      <c r="H141" s="67"/>
      <c r="I141" s="7" t="str">
        <f ca="1">IF(H141="","",IF(VLOOKUP(H141,Geral!$B$35:$D$56,3,FALSE)="&lt;=",IF(YEAR(NOW())-YEAR(E140)&gt;VLOOKUP(H141,Geral!$B$35:$C$56,2,FALSE),"ý","þ"),IF(VLOOKUP(H141,Geral!$B$35:$D$56,3,FALSE)="&gt;=",IF(YEAR(NOW())-YEAR(E140)&lt;VLOOKUP(H141,Geral!$B$35:$C$56,2,FALSE),"ý","þ"))))</f>
        <v/>
      </c>
      <c r="J141" s="179"/>
      <c r="K141" s="32">
        <f ca="1">IF(H141="",0,IF(OR(H141 = Geral!$A$43,H141 = Geral!$A$44),Geral!$H$15,IF(YEAR(NOW())-YEAR(E140) &lt; 19,Geral!$I$15,Geral!$H$15)))</f>
        <v>0</v>
      </c>
      <c r="L141" s="43"/>
      <c r="M141" s="7" t="str">
        <f ca="1">IF(L141="","",IF(VLOOKUP($H141,Geral!$B$36:$D$56,3,FALSE)="&lt;=",IF(YEAR(NOW())-YEAR(VLOOKUP(L141,Atletas!$B$2:$D$101,3,FALSE))&gt;VLOOKUP($H141,Geral!$B$36:$C$56,2,FALSE),"ý","þ"),IF(VLOOKUP($H141,Geral!$B$36:$D$56,3,FALSE)="&gt;=",IF(YEAR(NOW())-YEAR(VLOOKUP(L141,Atletas!$B$2:$D$101,3,FALSE))&lt;VLOOKUP($H141,Geral!$B$36:$C$56,2,FALSE),"ý","þ"))))</f>
        <v/>
      </c>
      <c r="N141" s="36" t="str">
        <f>IF($L141="","",IF(IFERROR(VLOOKUP($L141,Atletas!$B$2:$F$101,2,FALSE),"") ="","Cadastro não encontrado. Digite os dados.",VLOOKUP($L141,Atletas!$B$2:$F$101,2,FALSE)))</f>
        <v/>
      </c>
      <c r="O141" s="23" t="str">
        <f t="shared" ref="O141" si="868">G140</f>
        <v/>
      </c>
      <c r="P141" s="38">
        <f t="shared" ref="P141" si="869">D141</f>
        <v>0</v>
      </c>
      <c r="Q141" s="8">
        <f t="shared" si="825"/>
        <v>0</v>
      </c>
      <c r="R141" s="8">
        <f t="shared" ref="R141:R142" si="870">L141</f>
        <v>0</v>
      </c>
      <c r="S141" s="9" t="str">
        <f t="shared" ref="S141" si="871">E140</f>
        <v/>
      </c>
      <c r="T141" s="8" t="str">
        <f t="shared" ref="T141" si="872">F140</f>
        <v/>
      </c>
      <c r="U141" s="10">
        <f t="shared" ref="U141" ca="1" si="873">A140</f>
        <v>0</v>
      </c>
      <c r="V141" s="11" t="str">
        <f t="shared" ref="V141" si="874">C140</f>
        <v/>
      </c>
      <c r="W141" s="46"/>
    </row>
    <row r="142" spans="1:23" ht="20.100000000000001" customHeight="1" thickBot="1" x14ac:dyDescent="0.25">
      <c r="A142" s="195"/>
      <c r="B142" s="198"/>
      <c r="C142" s="183"/>
      <c r="D142" s="41"/>
      <c r="E142" s="189"/>
      <c r="F142" s="186"/>
      <c r="G142" s="192"/>
      <c r="H142" s="68"/>
      <c r="I142" s="12" t="str">
        <f ca="1">IF(H142="","",IF(VLOOKUP(H142,Geral!$B$57:$D$67,3,FALSE)="&lt;=",IF(YEAR(NOW())-YEAR(E140)&gt;VLOOKUP(H142,Geral!$B$57:$C$67,2,FALSE),"ý","þ"),IF(VLOOKUP(H142,Geral!$B$57:$D$67,3,FALSE)="&gt;=",IF(YEAR(NOW())-YEAR(E140)&lt;VLOOKUP(H142,Geral!$B$57:$C$67,2,FALSE),"ý","þ"))))</f>
        <v/>
      </c>
      <c r="J142" s="180"/>
      <c r="K142" s="33">
        <f ca="1">IF(H142="",0,IF(OR(H142 = Geral!$A$43,H142 = Geral!$A$44),Geral!$H$15,IF(YEAR(NOW())-YEAR(E140) &lt; 19,Geral!$I$15,Geral!$H$15)))</f>
        <v>0</v>
      </c>
      <c r="L142" s="80"/>
      <c r="M142" s="7" t="str">
        <f ca="1">IF(L142="","",IF(VLOOKUP($H142,Geral!$B$58:$D$67,3,FALSE)="&lt;=",IF(YEAR(NOW())-YEAR(VLOOKUP(L142,Atletas!$B$2:$D$101,3,FALSE))&gt;VLOOKUP($H142,Geral!$B$58:$C$67,2,FALSE),"ý","þ"),IF(VLOOKUP($H142,Geral!$B$58:$D$67,3,FALSE)="&gt;=",IF(YEAR(NOW())-YEAR(VLOOKUP(L142,Atletas!$B$2:$D$101,3,FALSE))&lt;VLOOKUP($H142,Geral!$B$58:$C$67,2,FALSE),"ý","þ"))))</f>
        <v/>
      </c>
      <c r="N142" s="37" t="str">
        <f>IF($L142="","",IF(IFERROR(VLOOKUP($L142,Atletas!$B$2:$F$101,2,FALSE),"") ="","Cadastro não encontrado. Digite os dados.",VLOOKUP($L142,Atletas!$B$2:$F$101,2,FALSE)))</f>
        <v/>
      </c>
      <c r="O142" s="24" t="str">
        <f t="shared" ref="O142" si="875">G140</f>
        <v/>
      </c>
      <c r="P142" s="39">
        <f t="shared" ref="P142" si="876">D141</f>
        <v>0</v>
      </c>
      <c r="Q142" s="13">
        <f t="shared" si="825"/>
        <v>0</v>
      </c>
      <c r="R142" s="13">
        <f t="shared" si="870"/>
        <v>0</v>
      </c>
      <c r="S142" s="14" t="str">
        <f>E140</f>
        <v/>
      </c>
      <c r="T142" s="13" t="str">
        <f>F140</f>
        <v/>
      </c>
      <c r="U142" s="15">
        <f t="shared" ref="U142" ca="1" si="877">A140</f>
        <v>0</v>
      </c>
      <c r="V142" s="16" t="str">
        <f t="shared" ref="V142" si="878">C140</f>
        <v/>
      </c>
      <c r="W142" s="46"/>
    </row>
    <row r="143" spans="1:23" ht="20.100000000000001" customHeight="1" thickBot="1" x14ac:dyDescent="0.25">
      <c r="A143" s="193">
        <f t="shared" ref="A143" ca="1" si="879">SUM(K143:K145)</f>
        <v>0</v>
      </c>
      <c r="B143" s="196">
        <v>48</v>
      </c>
      <c r="C143" s="181" t="str">
        <f>IF($D144="","",IF(IFERROR(VLOOKUP($D144,Atletas!$B$2:$F$101,5,FALSE),"") ="","CLUBE",VLOOKUP($D144,Atletas!$B$2:$F$101,5,FALSE)))</f>
        <v/>
      </c>
      <c r="D143" s="40"/>
      <c r="E143" s="187" t="str">
        <f>IF($D144="","",IF(IFERROR(VLOOKUP($D144,Atletas!$B$2:$F$101,3,FALSE),"") ="","DD/MM/AAAA",VLOOKUP($D144,Atletas!$B$2:$F$101,3,FALSE)))</f>
        <v/>
      </c>
      <c r="F143" s="184" t="str">
        <f>IF($D144="","",IF(IFERROR(VLOOKUP($D144,Atletas!$B$2:$F$101,4,FALSE),"") ="","Gênero",VLOOKUP($D144,Atletas!$B$2:$F$101,4,FALSE)))</f>
        <v/>
      </c>
      <c r="G143" s="190" t="str">
        <f>IF($D144="","",IF(IFERROR(VLOOKUP($D144,Atletas!$B$2:$F$101,2,FALSE),"") ="","Cadastro não encontrado. Digite os dados.",VLOOKUP($D144,Atletas!$B$2:$F$101,2,FALSE)))</f>
        <v/>
      </c>
      <c r="H143" s="66"/>
      <c r="I143" s="5" t="str">
        <f ca="1">IF(H143="","",IF(VLOOKUP(H143,Geral!$B$13:$D$34,3,FALSE)="&lt;=",IF(YEAR(NOW())-YEAR(E143)&gt;VLOOKUP(H143,Geral!$B$13:$C$34,2,FALSE),"ý","þ"),IF(VLOOKUP(H143,Geral!$B$13:$D$34,3,FALSE)="&gt;=",IF(YEAR(NOW())-YEAR(E143)&lt;VLOOKUP(H143,Geral!$B$13:$C$34,2,FALSE),"ý","þ"))))</f>
        <v/>
      </c>
      <c r="J143" s="178" t="str">
        <f t="shared" ref="J143" si="880">IF(D144&lt;&gt;"","Sim","Não")</f>
        <v>Não</v>
      </c>
      <c r="K143" s="31">
        <f ca="1">SUM(IF(J143="Sim",IF(H143="",0,IF(OR(H143 = Geral!$A$43,H143 = Geral!$A$44),Geral!$H$13,IF(YEAR(NOW())-YEAR(E143) &lt; 19,Geral!$I$17,Geral!$H$17))),0),IF(H143="",0,IF(OR(H143 = Geral!$A$43,H143 = Geral!$A$44),Geral!$H$13,IF(YEAR(NOW())-YEAR(E143) &lt; 18,Geral!$I$13,Geral!$H$13))))</f>
        <v>0</v>
      </c>
      <c r="L143" s="175"/>
      <c r="M143" s="176"/>
      <c r="N143" s="177"/>
      <c r="O143" s="20" t="str">
        <f t="shared" ref="O143" si="881">G143</f>
        <v/>
      </c>
      <c r="P143" s="69">
        <f t="shared" ref="P143" si="882">D144</f>
        <v>0</v>
      </c>
      <c r="Q143" s="70">
        <f t="shared" si="825"/>
        <v>0</v>
      </c>
      <c r="R143" s="70"/>
      <c r="S143" s="71" t="str">
        <f t="shared" ref="S143" si="883">E143</f>
        <v/>
      </c>
      <c r="T143" s="70" t="str">
        <f t="shared" ref="T143" si="884">F143</f>
        <v/>
      </c>
      <c r="U143" s="21">
        <f t="shared" ref="U143" ca="1" si="885">A143</f>
        <v>0</v>
      </c>
      <c r="V143" s="22" t="str">
        <f t="shared" ref="V143" si="886">C143</f>
        <v/>
      </c>
      <c r="W143" s="46"/>
    </row>
    <row r="144" spans="1:23" ht="20.100000000000001" customHeight="1" thickBot="1" x14ac:dyDescent="0.25">
      <c r="A144" s="194"/>
      <c r="B144" s="197"/>
      <c r="C144" s="182"/>
      <c r="D144" s="80"/>
      <c r="E144" s="188"/>
      <c r="F144" s="185"/>
      <c r="G144" s="191"/>
      <c r="H144" s="67"/>
      <c r="I144" s="7" t="str">
        <f ca="1">IF(H144="","",IF(VLOOKUP(H144,Geral!$B$35:$D$56,3,FALSE)="&lt;=",IF(YEAR(NOW())-YEAR(E143)&gt;VLOOKUP(H144,Geral!$B$35:$C$56,2,FALSE),"ý","þ"),IF(VLOOKUP(H144,Geral!$B$35:$D$56,3,FALSE)="&gt;=",IF(YEAR(NOW())-YEAR(E143)&lt;VLOOKUP(H144,Geral!$B$35:$C$56,2,FALSE),"ý","þ"))))</f>
        <v/>
      </c>
      <c r="J144" s="179"/>
      <c r="K144" s="32">
        <f ca="1">IF(H144="",0,IF(OR(H144 = Geral!$A$43,H144 = Geral!$A$44),Geral!$H$15,IF(YEAR(NOW())-YEAR(E143) &lt; 19,Geral!$I$15,Geral!$H$15)))</f>
        <v>0</v>
      </c>
      <c r="L144" s="80"/>
      <c r="M144" s="7" t="str">
        <f ca="1">IF(L144="","",IF(VLOOKUP($H144,Geral!$B$36:$D$56,3,FALSE)="&lt;=",IF(YEAR(NOW())-YEAR(VLOOKUP(L144,Atletas!$B$2:$D$101,3,FALSE))&gt;VLOOKUP($H144,Geral!$B$36:$C$56,2,FALSE),"ý","þ"),IF(VLOOKUP($H144,Geral!$B$36:$D$56,3,FALSE)="&gt;=",IF(YEAR(NOW())-YEAR(VLOOKUP(L144,Atletas!$B$2:$D$101,3,FALSE))&lt;VLOOKUP($H144,Geral!$B$36:$C$56,2,FALSE),"ý","þ"))))</f>
        <v/>
      </c>
      <c r="N144" s="36" t="str">
        <f>IF($L144="","",IF(IFERROR(VLOOKUP($L144,Atletas!$B$2:$F$101,2,FALSE),"") ="","Cadastro não encontrado. Digite os dados.",VLOOKUP($L144,Atletas!$B$2:$F$101,2,FALSE)))</f>
        <v/>
      </c>
      <c r="O144" s="23" t="str">
        <f t="shared" ref="O144" si="887">G143</f>
        <v/>
      </c>
      <c r="P144" s="38">
        <f t="shared" ref="P144" si="888">D144</f>
        <v>0</v>
      </c>
      <c r="Q144" s="8">
        <f t="shared" si="825"/>
        <v>0</v>
      </c>
      <c r="R144" s="8">
        <f t="shared" ref="R144:R145" si="889">L144</f>
        <v>0</v>
      </c>
      <c r="S144" s="9" t="str">
        <f t="shared" ref="S144" si="890">E143</f>
        <v/>
      </c>
      <c r="T144" s="8" t="str">
        <f t="shared" ref="T144" si="891">F143</f>
        <v/>
      </c>
      <c r="U144" s="10">
        <f t="shared" ref="U144" ca="1" si="892">A143</f>
        <v>0</v>
      </c>
      <c r="V144" s="11" t="str">
        <f t="shared" ref="V144" si="893">C143</f>
        <v/>
      </c>
      <c r="W144" s="46"/>
    </row>
    <row r="145" spans="1:23" ht="20.100000000000001" customHeight="1" thickBot="1" x14ac:dyDescent="0.25">
      <c r="A145" s="195"/>
      <c r="B145" s="198"/>
      <c r="C145" s="183"/>
      <c r="D145" s="41"/>
      <c r="E145" s="189"/>
      <c r="F145" s="186"/>
      <c r="G145" s="192"/>
      <c r="H145" s="68"/>
      <c r="I145" s="12" t="str">
        <f ca="1">IF(H145="","",IF(VLOOKUP(H145,Geral!$B$57:$D$67,3,FALSE)="&lt;=",IF(YEAR(NOW())-YEAR(E143)&gt;VLOOKUP(H145,Geral!$B$57:$C$67,2,FALSE),"ý","þ"),IF(VLOOKUP(H145,Geral!$B$57:$D$67,3,FALSE)="&gt;=",IF(YEAR(NOW())-YEAR(E143)&lt;VLOOKUP(H145,Geral!$B$57:$C$67,2,FALSE),"ý","þ"))))</f>
        <v/>
      </c>
      <c r="J145" s="180"/>
      <c r="K145" s="33">
        <f ca="1">IF(H145="",0,IF(OR(H145 = Geral!$A$43,H145 = Geral!$A$44),Geral!$H$15,IF(YEAR(NOW())-YEAR(E143) &lt; 19,Geral!$I$15,Geral!$H$15)))</f>
        <v>0</v>
      </c>
      <c r="L145" s="43"/>
      <c r="M145" s="7" t="str">
        <f ca="1">IF(L145="","",IF(VLOOKUP($H145,Geral!$B$58:$D$67,3,FALSE)="&lt;=",IF(YEAR(NOW())-YEAR(VLOOKUP(L145,Atletas!$B$2:$D$101,3,FALSE))&gt;VLOOKUP($H145,Geral!$B$58:$C$67,2,FALSE),"ý","þ"),IF(VLOOKUP($H145,Geral!$B$58:$D$67,3,FALSE)="&gt;=",IF(YEAR(NOW())-YEAR(VLOOKUP(L145,Atletas!$B$2:$D$101,3,FALSE))&lt;VLOOKUP($H145,Geral!$B$58:$C$67,2,FALSE),"ý","þ"))))</f>
        <v/>
      </c>
      <c r="N145" s="37" t="str">
        <f>IF($L145="","",IF(IFERROR(VLOOKUP($L145,Atletas!$B$2:$F$101,2,FALSE),"") ="","Cadastro não encontrado. Digite os dados.",VLOOKUP($L145,Atletas!$B$2:$F$101,2,FALSE)))</f>
        <v/>
      </c>
      <c r="O145" s="24" t="str">
        <f t="shared" ref="O145" si="894">G143</f>
        <v/>
      </c>
      <c r="P145" s="39">
        <f t="shared" ref="P145" si="895">D144</f>
        <v>0</v>
      </c>
      <c r="Q145" s="13">
        <f t="shared" si="825"/>
        <v>0</v>
      </c>
      <c r="R145" s="13">
        <f t="shared" si="889"/>
        <v>0</v>
      </c>
      <c r="S145" s="14" t="str">
        <f>E143</f>
        <v/>
      </c>
      <c r="T145" s="13" t="str">
        <f>F143</f>
        <v/>
      </c>
      <c r="U145" s="15">
        <f t="shared" ref="U145" ca="1" si="896">A143</f>
        <v>0</v>
      </c>
      <c r="V145" s="16" t="str">
        <f t="shared" ref="V145" si="897">C143</f>
        <v/>
      </c>
      <c r="W145" s="46"/>
    </row>
    <row r="146" spans="1:23" ht="20.100000000000001" customHeight="1" thickBot="1" x14ac:dyDescent="0.25">
      <c r="A146" s="193">
        <f t="shared" ref="A146" ca="1" si="898">SUM(K146:K148)</f>
        <v>0</v>
      </c>
      <c r="B146" s="196">
        <v>49</v>
      </c>
      <c r="C146" s="181" t="str">
        <f>IF($D147="","",IF(IFERROR(VLOOKUP($D147,Atletas!$B$2:$F$101,5,FALSE),"") ="","CLUBE",VLOOKUP($D147,Atletas!$B$2:$F$101,5,FALSE)))</f>
        <v/>
      </c>
      <c r="D146" s="40"/>
      <c r="E146" s="187" t="str">
        <f>IF($D147="","",IF(IFERROR(VLOOKUP($D147,Atletas!$B$2:$F$101,3,FALSE),"") ="","DD/MM/AAAA",VLOOKUP($D147,Atletas!$B$2:$F$101,3,FALSE)))</f>
        <v/>
      </c>
      <c r="F146" s="184" t="str">
        <f>IF($D147="","",IF(IFERROR(VLOOKUP($D147,Atletas!$B$2:$F$101,4,FALSE),"") ="","Gênero",VLOOKUP($D147,Atletas!$B$2:$F$101,4,FALSE)))</f>
        <v/>
      </c>
      <c r="G146" s="190" t="str">
        <f>IF($D147="","",IF(IFERROR(VLOOKUP($D147,Atletas!$B$2:$F$101,2,FALSE),"") ="","Cadastro não encontrado. Digite os dados.",VLOOKUP($D147,Atletas!$B$2:$F$101,2,FALSE)))</f>
        <v/>
      </c>
      <c r="H146" s="66"/>
      <c r="I146" s="5" t="str">
        <f ca="1">IF(H146="","",IF(VLOOKUP(H146,Geral!$B$13:$D$34,3,FALSE)="&lt;=",IF(YEAR(NOW())-YEAR(E146)&gt;VLOOKUP(H146,Geral!$B$13:$C$34,2,FALSE),"ý","þ"),IF(VLOOKUP(H146,Geral!$B$13:$D$34,3,FALSE)="&gt;=",IF(YEAR(NOW())-YEAR(E146)&lt;VLOOKUP(H146,Geral!$B$13:$C$34,2,FALSE),"ý","þ"))))</f>
        <v/>
      </c>
      <c r="J146" s="178" t="str">
        <f t="shared" ref="J146" si="899">IF(D147&lt;&gt;"","Sim","Não")</f>
        <v>Não</v>
      </c>
      <c r="K146" s="31">
        <f ca="1">SUM(IF(J146="Sim",IF(H146="",0,IF(OR(H146 = Geral!$A$43,H146 = Geral!$A$44),Geral!$H$13,IF(YEAR(NOW())-YEAR(E146) &lt; 19,Geral!$I$17,Geral!$H$17))),0),IF(H146="",0,IF(OR(H146 = Geral!$A$43,H146 = Geral!$A$44),Geral!$H$13,IF(YEAR(NOW())-YEAR(E146) &lt; 18,Geral!$I$13,Geral!$H$13))))</f>
        <v>0</v>
      </c>
      <c r="L146" s="175"/>
      <c r="M146" s="176"/>
      <c r="N146" s="177"/>
      <c r="O146" s="20" t="str">
        <f t="shared" ref="O146" si="900">G146</f>
        <v/>
      </c>
      <c r="P146" s="69">
        <f t="shared" ref="P146" si="901">D147</f>
        <v>0</v>
      </c>
      <c r="Q146" s="70">
        <f t="shared" si="825"/>
        <v>0</v>
      </c>
      <c r="R146" s="70"/>
      <c r="S146" s="71" t="str">
        <f t="shared" ref="S146" si="902">E146</f>
        <v/>
      </c>
      <c r="T146" s="70" t="str">
        <f t="shared" ref="T146" si="903">F146</f>
        <v/>
      </c>
      <c r="U146" s="21">
        <f t="shared" ref="U146" ca="1" si="904">A146</f>
        <v>0</v>
      </c>
      <c r="V146" s="22" t="str">
        <f t="shared" ref="V146" si="905">C146</f>
        <v/>
      </c>
      <c r="W146" s="46"/>
    </row>
    <row r="147" spans="1:23" ht="20.100000000000001" customHeight="1" thickBot="1" x14ac:dyDescent="0.25">
      <c r="A147" s="194"/>
      <c r="B147" s="197"/>
      <c r="C147" s="182"/>
      <c r="D147" s="80"/>
      <c r="E147" s="188"/>
      <c r="F147" s="185"/>
      <c r="G147" s="191"/>
      <c r="H147" s="67"/>
      <c r="I147" s="7" t="str">
        <f ca="1">IF(H147="","",IF(VLOOKUP(H147,Geral!$B$35:$D$56,3,FALSE)="&lt;=",IF(YEAR(NOW())-YEAR(E146)&gt;VLOOKUP(H147,Geral!$B$35:$C$56,2,FALSE),"ý","þ"),IF(VLOOKUP(H147,Geral!$B$35:$D$56,3,FALSE)="&gt;=",IF(YEAR(NOW())-YEAR(E146)&lt;VLOOKUP(H147,Geral!$B$35:$C$56,2,FALSE),"ý","þ"))))</f>
        <v/>
      </c>
      <c r="J147" s="179"/>
      <c r="K147" s="32">
        <f ca="1">IF(H147="",0,IF(OR(H147 = Geral!$A$43,H147 = Geral!$A$44),Geral!$H$15,IF(YEAR(NOW())-YEAR(E146) &lt; 19,Geral!$I$15,Geral!$H$15)))</f>
        <v>0</v>
      </c>
      <c r="L147" s="43"/>
      <c r="M147" s="7" t="str">
        <f ca="1">IF(L147="","",IF(VLOOKUP($H147,Geral!$B$36:$D$56,3,FALSE)="&lt;=",IF(YEAR(NOW())-YEAR(VLOOKUP(L147,Atletas!$B$2:$D$101,3,FALSE))&gt;VLOOKUP($H147,Geral!$B$36:$C$56,2,FALSE),"ý","þ"),IF(VLOOKUP($H147,Geral!$B$36:$D$56,3,FALSE)="&gt;=",IF(YEAR(NOW())-YEAR(VLOOKUP(L147,Atletas!$B$2:$D$101,3,FALSE))&lt;VLOOKUP($H147,Geral!$B$36:$C$56,2,FALSE),"ý","þ"))))</f>
        <v/>
      </c>
      <c r="N147" s="36" t="str">
        <f>IF($L147="","",IF(IFERROR(VLOOKUP($L147,Atletas!$B$2:$F$101,2,FALSE),"") ="","Cadastro não encontrado. Digite os dados.",VLOOKUP($L147,Atletas!$B$2:$F$101,2,FALSE)))</f>
        <v/>
      </c>
      <c r="O147" s="23" t="str">
        <f t="shared" ref="O147" si="906">G146</f>
        <v/>
      </c>
      <c r="P147" s="38">
        <f t="shared" ref="P147" si="907">D147</f>
        <v>0</v>
      </c>
      <c r="Q147" s="8">
        <f t="shared" si="825"/>
        <v>0</v>
      </c>
      <c r="R147" s="8">
        <f t="shared" ref="R147:R148" si="908">L147</f>
        <v>0</v>
      </c>
      <c r="S147" s="9" t="str">
        <f t="shared" ref="S147" si="909">E146</f>
        <v/>
      </c>
      <c r="T147" s="8" t="str">
        <f t="shared" ref="T147" si="910">F146</f>
        <v/>
      </c>
      <c r="U147" s="10">
        <f t="shared" ref="U147" ca="1" si="911">A146</f>
        <v>0</v>
      </c>
      <c r="V147" s="11" t="str">
        <f t="shared" ref="V147" si="912">C146</f>
        <v/>
      </c>
      <c r="W147" s="46"/>
    </row>
    <row r="148" spans="1:23" ht="20.100000000000001" customHeight="1" thickBot="1" x14ac:dyDescent="0.25">
      <c r="A148" s="195"/>
      <c r="B148" s="198"/>
      <c r="C148" s="183"/>
      <c r="D148" s="41"/>
      <c r="E148" s="189"/>
      <c r="F148" s="186"/>
      <c r="G148" s="192"/>
      <c r="H148" s="68"/>
      <c r="I148" s="12" t="str">
        <f ca="1">IF(H148="","",IF(VLOOKUP(H148,Geral!$B$57:$D$67,3,FALSE)="&lt;=",IF(YEAR(NOW())-YEAR(E146)&gt;VLOOKUP(H148,Geral!$B$57:$C$67,2,FALSE),"ý","þ"),IF(VLOOKUP(H148,Geral!$B$57:$D$67,3,FALSE)="&gt;=",IF(YEAR(NOW())-YEAR(E146)&lt;VLOOKUP(H148,Geral!$B$57:$C$67,2,FALSE),"ý","þ"))))</f>
        <v/>
      </c>
      <c r="J148" s="180"/>
      <c r="K148" s="33">
        <f ca="1">IF(H148="",0,IF(OR(H148 = Geral!$A$43,H148 = Geral!$A$44),Geral!$H$15,IF(YEAR(NOW())-YEAR(E146) &lt; 19,Geral!$I$15,Geral!$H$15)))</f>
        <v>0</v>
      </c>
      <c r="L148" s="43"/>
      <c r="M148" s="7" t="str">
        <f ca="1">IF(L148="","",IF(VLOOKUP($H148,Geral!$B$58:$D$67,3,FALSE)="&lt;=",IF(YEAR(NOW())-YEAR(VLOOKUP(L148,Atletas!$B$2:$D$101,3,FALSE))&gt;VLOOKUP($H148,Geral!$B$58:$C$67,2,FALSE),"ý","þ"),IF(VLOOKUP($H148,Geral!$B$58:$D$67,3,FALSE)="&gt;=",IF(YEAR(NOW())-YEAR(VLOOKUP(L148,Atletas!$B$2:$D$101,3,FALSE))&lt;VLOOKUP($H148,Geral!$B$58:$C$67,2,FALSE),"ý","þ"))))</f>
        <v/>
      </c>
      <c r="N148" s="37" t="str">
        <f>IF($L148="","",IF(IFERROR(VLOOKUP($L148,Atletas!$B$2:$F$101,2,FALSE),"") ="","Cadastro não encontrado. Digite os dados.",VLOOKUP($L148,Atletas!$B$2:$F$101,2,FALSE)))</f>
        <v/>
      </c>
      <c r="O148" s="24" t="str">
        <f t="shared" ref="O148" si="913">G146</f>
        <v/>
      </c>
      <c r="P148" s="39">
        <f t="shared" ref="P148" si="914">D147</f>
        <v>0</v>
      </c>
      <c r="Q148" s="13">
        <f t="shared" si="825"/>
        <v>0</v>
      </c>
      <c r="R148" s="13">
        <f t="shared" si="908"/>
        <v>0</v>
      </c>
      <c r="S148" s="14" t="str">
        <f>E146</f>
        <v/>
      </c>
      <c r="T148" s="13" t="str">
        <f>F146</f>
        <v/>
      </c>
      <c r="U148" s="15">
        <f t="shared" ref="U148" ca="1" si="915">A146</f>
        <v>0</v>
      </c>
      <c r="V148" s="16" t="str">
        <f t="shared" ref="V148" si="916">C146</f>
        <v/>
      </c>
      <c r="W148" s="46"/>
    </row>
    <row r="149" spans="1:23" ht="20.100000000000001" customHeight="1" thickBot="1" x14ac:dyDescent="0.25">
      <c r="A149" s="193">
        <f t="shared" ref="A149" ca="1" si="917">SUM(K149:K151)</f>
        <v>0</v>
      </c>
      <c r="B149" s="196">
        <v>50</v>
      </c>
      <c r="C149" s="181" t="str">
        <f>IF($D150="","",IF(IFERROR(VLOOKUP($D150,Atletas!$B$2:$F$101,5,FALSE),"") ="","CLUBE",VLOOKUP($D150,Atletas!$B$2:$F$101,5,FALSE)))</f>
        <v/>
      </c>
      <c r="D149" s="40"/>
      <c r="E149" s="187" t="str">
        <f>IF($D150="","",IF(IFERROR(VLOOKUP($D150,Atletas!$B$2:$F$101,3,FALSE),"") ="","DD/MM/AAAA",VLOOKUP($D150,Atletas!$B$2:$F$101,3,FALSE)))</f>
        <v/>
      </c>
      <c r="F149" s="184" t="str">
        <f>IF($D150="","",IF(IFERROR(VLOOKUP($D150,Atletas!$B$2:$F$101,4,FALSE),"") ="","Gênero",VLOOKUP($D150,Atletas!$B$2:$F$101,4,FALSE)))</f>
        <v/>
      </c>
      <c r="G149" s="190" t="str">
        <f>IF($D150="","",IF(IFERROR(VLOOKUP($D150,Atletas!$B$2:$F$101,2,FALSE),"") ="","Cadastro não encontrado. Digite os dados.",VLOOKUP($D150,Atletas!$B$2:$F$101,2,FALSE)))</f>
        <v/>
      </c>
      <c r="H149" s="66"/>
      <c r="I149" s="5" t="str">
        <f ca="1">IF(H149="","",IF(VLOOKUP(H149,Geral!$B$13:$D$34,3,FALSE)="&lt;=",IF(YEAR(NOW())-YEAR(E149)&gt;VLOOKUP(H149,Geral!$B$13:$C$34,2,FALSE),"ý","þ"),IF(VLOOKUP(H149,Geral!$B$13:$D$34,3,FALSE)="&gt;=",IF(YEAR(NOW())-YEAR(E149)&lt;VLOOKUP(H149,Geral!$B$13:$C$34,2,FALSE),"ý","þ"))))</f>
        <v/>
      </c>
      <c r="J149" s="178" t="str">
        <f t="shared" ref="J149" si="918">IF(D150&lt;&gt;"","Sim","Não")</f>
        <v>Não</v>
      </c>
      <c r="K149" s="31">
        <f ca="1">SUM(IF(J149="Sim",IF(H149="",0,IF(OR(H149 = Geral!$A$43,H149 = Geral!$A$44),Geral!$H$13,IF(YEAR(NOW())-YEAR(E149) &lt; 19,Geral!$I$17,Geral!$H$17))),0),IF(H149="",0,IF(OR(H149 = Geral!$A$43,H149 = Geral!$A$44),Geral!$H$13,IF(YEAR(NOW())-YEAR(E149) &lt; 18,Geral!$I$13,Geral!$H$13))))</f>
        <v>0</v>
      </c>
      <c r="L149" s="175"/>
      <c r="M149" s="176"/>
      <c r="N149" s="177"/>
      <c r="O149" s="20" t="str">
        <f t="shared" ref="O149" si="919">G149</f>
        <v/>
      </c>
      <c r="P149" s="69">
        <f t="shared" ref="P149" si="920">D150</f>
        <v>0</v>
      </c>
      <c r="Q149" s="70">
        <f t="shared" si="825"/>
        <v>0</v>
      </c>
      <c r="R149" s="70"/>
      <c r="S149" s="71" t="str">
        <f t="shared" ref="S149" si="921">E149</f>
        <v/>
      </c>
      <c r="T149" s="70" t="str">
        <f t="shared" ref="T149" si="922">F149</f>
        <v/>
      </c>
      <c r="U149" s="21">
        <f t="shared" ref="U149" ca="1" si="923">A149</f>
        <v>0</v>
      </c>
      <c r="V149" s="22" t="str">
        <f t="shared" ref="V149" si="924">C149</f>
        <v/>
      </c>
      <c r="W149" s="46"/>
    </row>
    <row r="150" spans="1:23" ht="20.100000000000001" customHeight="1" thickBot="1" x14ac:dyDescent="0.25">
      <c r="A150" s="194"/>
      <c r="B150" s="197"/>
      <c r="C150" s="182"/>
      <c r="D150" s="42"/>
      <c r="E150" s="188"/>
      <c r="F150" s="185"/>
      <c r="G150" s="191"/>
      <c r="H150" s="67"/>
      <c r="I150" s="7" t="str">
        <f ca="1">IF(H150="","",IF(VLOOKUP(H150,Geral!$B$35:$D$56,3,FALSE)="&lt;=",IF(YEAR(NOW())-YEAR(E149)&gt;VLOOKUP(H150,Geral!$B$35:$C$56,2,FALSE),"ý","þ"),IF(VLOOKUP(H150,Geral!$B$35:$D$56,3,FALSE)="&gt;=",IF(YEAR(NOW())-YEAR(E149)&lt;VLOOKUP(H150,Geral!$B$35:$C$56,2,FALSE),"ý","þ"))))</f>
        <v/>
      </c>
      <c r="J150" s="179"/>
      <c r="K150" s="32">
        <f ca="1">IF(H150="",0,IF(OR(H150 = Geral!$A$43,H150 = Geral!$A$44),Geral!$H$15,IF(YEAR(NOW())-YEAR(E149) &lt; 19,Geral!$I$15,Geral!$H$15)))</f>
        <v>0</v>
      </c>
      <c r="L150" s="43"/>
      <c r="M150" s="7" t="str">
        <f ca="1">IF(L150="","",IF(VLOOKUP($H150,Geral!$B$36:$D$56,3,FALSE)="&lt;=",IF(YEAR(NOW())-YEAR(VLOOKUP(L150,Atletas!$B$2:$D$101,3,FALSE))&gt;VLOOKUP($H150,Geral!$B$36:$C$56,2,FALSE),"ý","þ"),IF(VLOOKUP($H150,Geral!$B$36:$D$56,3,FALSE)="&gt;=",IF(YEAR(NOW())-YEAR(VLOOKUP(L150,Atletas!$B$2:$D$101,3,FALSE))&lt;VLOOKUP($H150,Geral!$B$36:$C$56,2,FALSE),"ý","þ"))))</f>
        <v/>
      </c>
      <c r="N150" s="36" t="str">
        <f>IF($L150="","",IF(IFERROR(VLOOKUP($L150,Atletas!$B$2:$F$101,2,FALSE),"") ="","Cadastro não encontrado. Digite os dados.",VLOOKUP($L150,Atletas!$B$2:$F$101,2,FALSE)))</f>
        <v/>
      </c>
      <c r="O150" s="23" t="str">
        <f t="shared" ref="O150" si="925">G149</f>
        <v/>
      </c>
      <c r="P150" s="38">
        <f t="shared" ref="P150" si="926">D150</f>
        <v>0</v>
      </c>
      <c r="Q150" s="8">
        <f t="shared" si="825"/>
        <v>0</v>
      </c>
      <c r="R150" s="8">
        <f t="shared" ref="R150:R151" si="927">L150</f>
        <v>0</v>
      </c>
      <c r="S150" s="9" t="str">
        <f t="shared" ref="S150" si="928">E149</f>
        <v/>
      </c>
      <c r="T150" s="8" t="str">
        <f t="shared" ref="T150" si="929">F149</f>
        <v/>
      </c>
      <c r="U150" s="10">
        <f t="shared" ref="U150" ca="1" si="930">A149</f>
        <v>0</v>
      </c>
      <c r="V150" s="11" t="str">
        <f t="shared" ref="V150" si="931">C149</f>
        <v/>
      </c>
      <c r="W150" s="46"/>
    </row>
    <row r="151" spans="1:23" ht="20.100000000000001" customHeight="1" thickBot="1" x14ac:dyDescent="0.25">
      <c r="A151" s="195"/>
      <c r="B151" s="198"/>
      <c r="C151" s="183"/>
      <c r="D151" s="41"/>
      <c r="E151" s="189"/>
      <c r="F151" s="186"/>
      <c r="G151" s="192"/>
      <c r="H151" s="68"/>
      <c r="I151" s="12" t="str">
        <f ca="1">IF(H151="","",IF(VLOOKUP(H151,Geral!$B$57:$D$67,3,FALSE)="&lt;=",IF(YEAR(NOW())-YEAR(E149)&gt;VLOOKUP(H151,Geral!$B$57:$C$67,2,FALSE),"ý","þ"),IF(VLOOKUP(H151,Geral!$B$57:$D$67,3,FALSE)="&gt;=",IF(YEAR(NOW())-YEAR(E149)&lt;VLOOKUP(H151,Geral!$B$57:$C$67,2,FALSE),"ý","þ"))))</f>
        <v/>
      </c>
      <c r="J151" s="180"/>
      <c r="K151" s="33">
        <f ca="1">IF(H151="",0,IF(OR(H151 = Geral!$A$43,H151 = Geral!$A$44),Geral!$H$15,IF(YEAR(NOW())-YEAR(E149) &lt; 19,Geral!$I$15,Geral!$H$15)))</f>
        <v>0</v>
      </c>
      <c r="L151" s="43"/>
      <c r="M151" s="7" t="str">
        <f ca="1">IF(L151="","",IF(VLOOKUP($H151,Geral!$B$58:$D$67,3,FALSE)="&lt;=",IF(YEAR(NOW())-YEAR(VLOOKUP(L151,Atletas!$B$2:$D$101,3,FALSE))&gt;VLOOKUP($H151,Geral!$B$58:$C$67,2,FALSE),"ý","þ"),IF(VLOOKUP($H151,Geral!$B$58:$D$67,3,FALSE)="&gt;=",IF(YEAR(NOW())-YEAR(VLOOKUP(L151,Atletas!$B$2:$D$101,3,FALSE))&lt;VLOOKUP($H151,Geral!$B$58:$C$67,2,FALSE),"ý","þ"))))</f>
        <v/>
      </c>
      <c r="N151" s="37" t="str">
        <f>IF($L151="","",IF(IFERROR(VLOOKUP($L151,Atletas!$B$2:$F$101,2,FALSE),"") ="","Cadastro não encontrado. Digite os dados.",VLOOKUP($L151,Atletas!$B$2:$F$101,2,FALSE)))</f>
        <v/>
      </c>
      <c r="O151" s="24" t="str">
        <f t="shared" ref="O151" si="932">G149</f>
        <v/>
      </c>
      <c r="P151" s="39">
        <f t="shared" ref="P151" si="933">D150</f>
        <v>0</v>
      </c>
      <c r="Q151" s="13">
        <f t="shared" si="825"/>
        <v>0</v>
      </c>
      <c r="R151" s="13">
        <f t="shared" si="927"/>
        <v>0</v>
      </c>
      <c r="S151" s="14" t="str">
        <f>E149</f>
        <v/>
      </c>
      <c r="T151" s="13" t="str">
        <f>F149</f>
        <v/>
      </c>
      <c r="U151" s="15">
        <f t="shared" ref="U151" ca="1" si="934">A149</f>
        <v>0</v>
      </c>
      <c r="V151" s="16" t="str">
        <f t="shared" ref="V151" si="935">C149</f>
        <v/>
      </c>
      <c r="W151" s="46"/>
    </row>
    <row r="152" spans="1:23" ht="20.100000000000001" customHeight="1" thickBot="1" x14ac:dyDescent="0.25">
      <c r="A152" s="193">
        <f t="shared" ref="A152" ca="1" si="936">SUM(K152:K154)</f>
        <v>0</v>
      </c>
      <c r="B152" s="196">
        <v>51</v>
      </c>
      <c r="C152" s="181" t="str">
        <f>IF($D153="","",IF(IFERROR(VLOOKUP($D153,Atletas!$B$2:$F$101,5,FALSE),"") ="","CLUBE",VLOOKUP($D153,Atletas!$B$2:$F$101,5,FALSE)))</f>
        <v/>
      </c>
      <c r="D152" s="40"/>
      <c r="E152" s="187" t="str">
        <f>IF($D153="","",IF(IFERROR(VLOOKUP($D153,Atletas!$B$2:$F$101,3,FALSE),"") ="","DD/MM/AAAA",VLOOKUP($D153,Atletas!$B$2:$F$101,3,FALSE)))</f>
        <v/>
      </c>
      <c r="F152" s="184" t="str">
        <f>IF($D153="","",IF(IFERROR(VLOOKUP($D153,Atletas!$B$2:$F$101,4,FALSE),"") ="","Gênero",VLOOKUP($D153,Atletas!$B$2:$F$101,4,FALSE)))</f>
        <v/>
      </c>
      <c r="G152" s="190" t="str">
        <f>IF($D153="","",IF(IFERROR(VLOOKUP($D153,Atletas!$B$2:$F$101,2,FALSE),"") ="","Cadastro não encontrado. Digite os dados.",VLOOKUP($D153,Atletas!$B$2:$F$101,2,FALSE)))</f>
        <v/>
      </c>
      <c r="H152" s="66"/>
      <c r="I152" s="5" t="str">
        <f ca="1">IF(H152="","",IF(VLOOKUP(H152,Geral!$B$13:$D$34,3,FALSE)="&lt;=",IF(YEAR(NOW())-YEAR(E152)&gt;VLOOKUP(H152,Geral!$B$13:$C$34,2,FALSE),"ý","þ"),IF(VLOOKUP(H152,Geral!$B$13:$D$34,3,FALSE)="&gt;=",IF(YEAR(NOW())-YEAR(E152)&lt;VLOOKUP(H152,Geral!$B$13:$C$34,2,FALSE),"ý","þ"))))</f>
        <v/>
      </c>
      <c r="J152" s="178" t="str">
        <f t="shared" ref="J152" si="937">IF(D153&lt;&gt;"","Sim","Não")</f>
        <v>Não</v>
      </c>
      <c r="K152" s="31">
        <f ca="1">SUM(IF(J152="Sim",IF(H152="",0,IF(OR(H152 = Geral!$A$43,H152 = Geral!$A$44),Geral!$H$13,IF(YEAR(NOW())-YEAR(E152) &lt; 19,Geral!$I$17,Geral!$H$17))),0),IF(H152="",0,IF(OR(H152 = Geral!$A$43,H152 = Geral!$A$44),Geral!$H$13,IF(YEAR(NOW())-YEAR(E152) &lt; 18,Geral!$I$13,Geral!$H$13))))</f>
        <v>0</v>
      </c>
      <c r="L152" s="175"/>
      <c r="M152" s="176"/>
      <c r="N152" s="177"/>
      <c r="O152" s="20" t="str">
        <f t="shared" ref="O152" si="938">G152</f>
        <v/>
      </c>
      <c r="P152" s="69">
        <f t="shared" ref="P152" si="939">D153</f>
        <v>0</v>
      </c>
      <c r="Q152" s="70">
        <f t="shared" si="825"/>
        <v>0</v>
      </c>
      <c r="R152" s="70"/>
      <c r="S152" s="71" t="str">
        <f t="shared" ref="S152" si="940">E152</f>
        <v/>
      </c>
      <c r="T152" s="70" t="str">
        <f t="shared" ref="T152" si="941">F152</f>
        <v/>
      </c>
      <c r="U152" s="21">
        <f t="shared" ref="U152" ca="1" si="942">A152</f>
        <v>0</v>
      </c>
      <c r="V152" s="22" t="str">
        <f t="shared" ref="V152" si="943">C152</f>
        <v/>
      </c>
      <c r="W152" s="46"/>
    </row>
    <row r="153" spans="1:23" ht="20.100000000000001" customHeight="1" thickBot="1" x14ac:dyDescent="0.25">
      <c r="A153" s="194"/>
      <c r="B153" s="197"/>
      <c r="C153" s="182"/>
      <c r="D153" s="42"/>
      <c r="E153" s="188"/>
      <c r="F153" s="185"/>
      <c r="G153" s="191"/>
      <c r="H153" s="67"/>
      <c r="I153" s="7" t="str">
        <f ca="1">IF(H153="","",IF(VLOOKUP(H153,Geral!$B$35:$D$56,3,FALSE)="&lt;=",IF(YEAR(NOW())-YEAR(E152)&gt;VLOOKUP(H153,Geral!$B$35:$C$56,2,FALSE),"ý","þ"),IF(VLOOKUP(H153,Geral!$B$35:$D$56,3,FALSE)="&gt;=",IF(YEAR(NOW())-YEAR(E152)&lt;VLOOKUP(H153,Geral!$B$35:$C$56,2,FALSE),"ý","þ"))))</f>
        <v/>
      </c>
      <c r="J153" s="179"/>
      <c r="K153" s="32">
        <f ca="1">IF(H153="",0,IF(OR(H153 = Geral!$A$43,H153 = Geral!$A$44),Geral!$H$15,IF(YEAR(NOW())-YEAR(E152) &lt; 19,Geral!$I$15,Geral!$H$15)))</f>
        <v>0</v>
      </c>
      <c r="L153" s="43"/>
      <c r="M153" s="7" t="str">
        <f ca="1">IF(L153="","",IF(VLOOKUP($H153,Geral!$B$36:$D$56,3,FALSE)="&lt;=",IF(YEAR(NOW())-YEAR(VLOOKUP(L153,Atletas!$B$2:$D$101,3,FALSE))&gt;VLOOKUP($H153,Geral!$B$36:$C$56,2,FALSE),"ý","þ"),IF(VLOOKUP($H153,Geral!$B$36:$D$56,3,FALSE)="&gt;=",IF(YEAR(NOW())-YEAR(VLOOKUP(L153,Atletas!$B$2:$D$101,3,FALSE))&lt;VLOOKUP($H153,Geral!$B$36:$C$56,2,FALSE),"ý","þ"))))</f>
        <v/>
      </c>
      <c r="N153" s="36" t="str">
        <f>IF($L153="","",IF(IFERROR(VLOOKUP($L153,Atletas!$B$2:$F$101,2,FALSE),"") ="","Cadastro não encontrado. Digite os dados.",VLOOKUP($L153,Atletas!$B$2:$F$101,2,FALSE)))</f>
        <v/>
      </c>
      <c r="O153" s="23" t="str">
        <f t="shared" ref="O153" si="944">G152</f>
        <v/>
      </c>
      <c r="P153" s="38">
        <f t="shared" ref="P153" si="945">D153</f>
        <v>0</v>
      </c>
      <c r="Q153" s="8">
        <f t="shared" si="825"/>
        <v>0</v>
      </c>
      <c r="R153" s="8">
        <f t="shared" ref="R153:R154" si="946">L153</f>
        <v>0</v>
      </c>
      <c r="S153" s="9" t="str">
        <f t="shared" ref="S153" si="947">E152</f>
        <v/>
      </c>
      <c r="T153" s="8" t="str">
        <f t="shared" ref="T153" si="948">F152</f>
        <v/>
      </c>
      <c r="U153" s="10">
        <f t="shared" ref="U153" ca="1" si="949">A152</f>
        <v>0</v>
      </c>
      <c r="V153" s="11" t="str">
        <f t="shared" ref="V153" si="950">C152</f>
        <v/>
      </c>
      <c r="W153" s="46"/>
    </row>
    <row r="154" spans="1:23" ht="20.100000000000001" customHeight="1" thickBot="1" x14ac:dyDescent="0.25">
      <c r="A154" s="195"/>
      <c r="B154" s="198"/>
      <c r="C154" s="183"/>
      <c r="D154" s="41"/>
      <c r="E154" s="189"/>
      <c r="F154" s="186"/>
      <c r="G154" s="192"/>
      <c r="H154" s="68"/>
      <c r="I154" s="12" t="str">
        <f ca="1">IF(H154="","",IF(VLOOKUP(H154,Geral!$B$57:$D$67,3,FALSE)="&lt;=",IF(YEAR(NOW())-YEAR(E152)&gt;VLOOKUP(H154,Geral!$B$57:$C$67,2,FALSE),"ý","þ"),IF(VLOOKUP(H154,Geral!$B$57:$D$67,3,FALSE)="&gt;=",IF(YEAR(NOW())-YEAR(E152)&lt;VLOOKUP(H154,Geral!$B$57:$C$67,2,FALSE),"ý","þ"))))</f>
        <v/>
      </c>
      <c r="J154" s="180"/>
      <c r="K154" s="33">
        <f ca="1">IF(H154="",0,IF(OR(H154 = Geral!$A$43,H154 = Geral!$A$44),Geral!$H$15,IF(YEAR(NOW())-YEAR(E152) &lt; 19,Geral!$I$15,Geral!$H$15)))</f>
        <v>0</v>
      </c>
      <c r="L154" s="43"/>
      <c r="M154" s="7" t="str">
        <f ca="1">IF(L154="","",IF(VLOOKUP($H154,Geral!$B$58:$D$67,3,FALSE)="&lt;=",IF(YEAR(NOW())-YEAR(VLOOKUP(L154,Atletas!$B$2:$D$101,3,FALSE))&gt;VLOOKUP($H154,Geral!$B$58:$C$67,2,FALSE),"ý","þ"),IF(VLOOKUP($H154,Geral!$B$58:$D$67,3,FALSE)="&gt;=",IF(YEAR(NOW())-YEAR(VLOOKUP(L154,Atletas!$B$2:$D$101,3,FALSE))&lt;VLOOKUP($H154,Geral!$B$58:$C$67,2,FALSE),"ý","þ"))))</f>
        <v/>
      </c>
      <c r="N154" s="37" t="str">
        <f>IF($L154="","",IF(IFERROR(VLOOKUP($L154,Atletas!$B$2:$F$101,2,FALSE),"") ="","Cadastro não encontrado. Digite os dados.",VLOOKUP($L154,Atletas!$B$2:$F$101,2,FALSE)))</f>
        <v/>
      </c>
      <c r="O154" s="24" t="str">
        <f t="shared" ref="O154" si="951">G152</f>
        <v/>
      </c>
      <c r="P154" s="39">
        <f t="shared" ref="P154" si="952">D153</f>
        <v>0</v>
      </c>
      <c r="Q154" s="13">
        <f t="shared" si="825"/>
        <v>0</v>
      </c>
      <c r="R154" s="13">
        <f t="shared" si="946"/>
        <v>0</v>
      </c>
      <c r="S154" s="14" t="str">
        <f>E152</f>
        <v/>
      </c>
      <c r="T154" s="13" t="str">
        <f>F152</f>
        <v/>
      </c>
      <c r="U154" s="15">
        <f t="shared" ref="U154" ca="1" si="953">A152</f>
        <v>0</v>
      </c>
      <c r="V154" s="16" t="str">
        <f t="shared" ref="V154" si="954">C152</f>
        <v/>
      </c>
      <c r="W154" s="46"/>
    </row>
    <row r="155" spans="1:23" ht="20.100000000000001" customHeight="1" thickBot="1" x14ac:dyDescent="0.25">
      <c r="A155" s="193">
        <f t="shared" ref="A155" ca="1" si="955">SUM(K155:K157)</f>
        <v>0</v>
      </c>
      <c r="B155" s="196">
        <v>52</v>
      </c>
      <c r="C155" s="181" t="str">
        <f>IF($D156="","",IF(IFERROR(VLOOKUP($D156,Atletas!$B$2:$F$101,5,FALSE),"") ="","CLUBE",VLOOKUP($D156,Atletas!$B$2:$F$101,5,FALSE)))</f>
        <v/>
      </c>
      <c r="D155" s="40"/>
      <c r="E155" s="187" t="str">
        <f>IF($D156="","",IF(IFERROR(VLOOKUP($D156,Atletas!$B$2:$F$101,3,FALSE),"") ="","DD/MM/AAAA",VLOOKUP($D156,Atletas!$B$2:$F$101,3,FALSE)))</f>
        <v/>
      </c>
      <c r="F155" s="184" t="str">
        <f>IF($D156="","",IF(IFERROR(VLOOKUP($D156,Atletas!$B$2:$F$101,4,FALSE),"") ="","Gênero",VLOOKUP($D156,Atletas!$B$2:$F$101,4,FALSE)))</f>
        <v/>
      </c>
      <c r="G155" s="190" t="str">
        <f>IF($D156="","",IF(IFERROR(VLOOKUP($D156,Atletas!$B$2:$F$101,2,FALSE),"") ="","Cadastro não encontrado. Digite os dados.",VLOOKUP($D156,Atletas!$B$2:$F$101,2,FALSE)))</f>
        <v/>
      </c>
      <c r="H155" s="66"/>
      <c r="I155" s="5" t="str">
        <f ca="1">IF(H155="","",IF(VLOOKUP(H155,Geral!$B$13:$D$34,3,FALSE)="&lt;=",IF(YEAR(NOW())-YEAR(E155)&gt;VLOOKUP(H155,Geral!$B$13:$C$34,2,FALSE),"ý","þ"),IF(VLOOKUP(H155,Geral!$B$13:$D$34,3,FALSE)="&gt;=",IF(YEAR(NOW())-YEAR(E155)&lt;VLOOKUP(H155,Geral!$B$13:$C$34,2,FALSE),"ý","þ"))))</f>
        <v/>
      </c>
      <c r="J155" s="178" t="str">
        <f t="shared" ref="J155" si="956">IF(D156&lt;&gt;"","Sim","Não")</f>
        <v>Não</v>
      </c>
      <c r="K155" s="31">
        <f ca="1">SUM(IF(J155="Sim",IF(H155="",0,IF(OR(H155 = Geral!$A$43,H155 = Geral!$A$44),Geral!$H$13,IF(YEAR(NOW())-YEAR(E155) &lt; 19,Geral!$I$17,Geral!$H$17))),0),IF(H155="",0,IF(OR(H155 = Geral!$A$43,H155 = Geral!$A$44),Geral!$H$13,IF(YEAR(NOW())-YEAR(E155) &lt; 18,Geral!$I$13,Geral!$H$13))))</f>
        <v>0</v>
      </c>
      <c r="L155" s="175"/>
      <c r="M155" s="176"/>
      <c r="N155" s="177"/>
      <c r="O155" s="20" t="str">
        <f t="shared" ref="O155" si="957">G155</f>
        <v/>
      </c>
      <c r="P155" s="69">
        <f t="shared" ref="P155" si="958">D156</f>
        <v>0</v>
      </c>
      <c r="Q155" s="70">
        <f t="shared" si="825"/>
        <v>0</v>
      </c>
      <c r="R155" s="70"/>
      <c r="S155" s="71" t="str">
        <f t="shared" ref="S155" si="959">E155</f>
        <v/>
      </c>
      <c r="T155" s="70" t="str">
        <f t="shared" ref="T155" si="960">F155</f>
        <v/>
      </c>
      <c r="U155" s="21">
        <f t="shared" ref="U155" ca="1" si="961">A155</f>
        <v>0</v>
      </c>
      <c r="V155" s="22" t="str">
        <f t="shared" ref="V155" si="962">C155</f>
        <v/>
      </c>
      <c r="W155" s="46"/>
    </row>
    <row r="156" spans="1:23" ht="20.100000000000001" customHeight="1" thickBot="1" x14ac:dyDescent="0.25">
      <c r="A156" s="194"/>
      <c r="B156" s="197"/>
      <c r="C156" s="182"/>
      <c r="D156" s="42"/>
      <c r="E156" s="188"/>
      <c r="F156" s="185"/>
      <c r="G156" s="191"/>
      <c r="H156" s="67"/>
      <c r="I156" s="7" t="str">
        <f ca="1">IF(H156="","",IF(VLOOKUP(H156,Geral!$B$35:$D$56,3,FALSE)="&lt;=",IF(YEAR(NOW())-YEAR(E155)&gt;VLOOKUP(H156,Geral!$B$35:$C$56,2,FALSE),"ý","þ"),IF(VLOOKUP(H156,Geral!$B$35:$D$56,3,FALSE)="&gt;=",IF(YEAR(NOW())-YEAR(E155)&lt;VLOOKUP(H156,Geral!$B$35:$C$56,2,FALSE),"ý","þ"))))</f>
        <v/>
      </c>
      <c r="J156" s="179"/>
      <c r="K156" s="32">
        <f ca="1">IF(H156="",0,IF(OR(H156 = Geral!$A$43,H156 = Geral!$A$44),Geral!$H$15,IF(YEAR(NOW())-YEAR(E155) &lt; 19,Geral!$I$15,Geral!$H$15)))</f>
        <v>0</v>
      </c>
      <c r="L156" s="43"/>
      <c r="M156" s="7" t="str">
        <f ca="1">IF(L156="","",IF(VLOOKUP($H156,Geral!$B$36:$D$56,3,FALSE)="&lt;=",IF(YEAR(NOW())-YEAR(VLOOKUP(L156,Atletas!$B$2:$D$101,3,FALSE))&gt;VLOOKUP($H156,Geral!$B$36:$C$56,2,FALSE),"ý","þ"),IF(VLOOKUP($H156,Geral!$B$36:$D$56,3,FALSE)="&gt;=",IF(YEAR(NOW())-YEAR(VLOOKUP(L156,Atletas!$B$2:$D$101,3,FALSE))&lt;VLOOKUP($H156,Geral!$B$36:$C$56,2,FALSE),"ý","þ"))))</f>
        <v/>
      </c>
      <c r="N156" s="36" t="str">
        <f>IF($L156="","",IF(IFERROR(VLOOKUP($L156,Atletas!$B$2:$F$101,2,FALSE),"") ="","Cadastro não encontrado. Digite os dados.",VLOOKUP($L156,Atletas!$B$2:$F$101,2,FALSE)))</f>
        <v/>
      </c>
      <c r="O156" s="23" t="str">
        <f t="shared" ref="O156" si="963">G155</f>
        <v/>
      </c>
      <c r="P156" s="38">
        <f t="shared" ref="P156" si="964">D156</f>
        <v>0</v>
      </c>
      <c r="Q156" s="8">
        <f t="shared" si="825"/>
        <v>0</v>
      </c>
      <c r="R156" s="8">
        <f t="shared" ref="R156:R157" si="965">L156</f>
        <v>0</v>
      </c>
      <c r="S156" s="9" t="str">
        <f t="shared" ref="S156" si="966">E155</f>
        <v/>
      </c>
      <c r="T156" s="8" t="str">
        <f t="shared" ref="T156" si="967">F155</f>
        <v/>
      </c>
      <c r="U156" s="10">
        <f t="shared" ref="U156" ca="1" si="968">A155</f>
        <v>0</v>
      </c>
      <c r="V156" s="11" t="str">
        <f t="shared" ref="V156" si="969">C155</f>
        <v/>
      </c>
      <c r="W156" s="46"/>
    </row>
    <row r="157" spans="1:23" ht="20.100000000000001" customHeight="1" thickBot="1" x14ac:dyDescent="0.25">
      <c r="A157" s="195"/>
      <c r="B157" s="198"/>
      <c r="C157" s="183"/>
      <c r="D157" s="41"/>
      <c r="E157" s="189"/>
      <c r="F157" s="186"/>
      <c r="G157" s="192"/>
      <c r="H157" s="68"/>
      <c r="I157" s="12" t="str">
        <f ca="1">IF(H157="","",IF(VLOOKUP(H157,Geral!$B$57:$D$67,3,FALSE)="&lt;=",IF(YEAR(NOW())-YEAR(E155)&gt;VLOOKUP(H157,Geral!$B$57:$C$67,2,FALSE),"ý","þ"),IF(VLOOKUP(H157,Geral!$B$57:$D$67,3,FALSE)="&gt;=",IF(YEAR(NOW())-YEAR(E155)&lt;VLOOKUP(H157,Geral!$B$57:$C$67,2,FALSE),"ý","þ"))))</f>
        <v/>
      </c>
      <c r="J157" s="180"/>
      <c r="K157" s="33">
        <f ca="1">IF(H157="",0,IF(OR(H157 = Geral!$A$43,H157 = Geral!$A$44),Geral!$H$15,IF(YEAR(NOW())-YEAR(E155) &lt; 19,Geral!$I$15,Geral!$H$15)))</f>
        <v>0</v>
      </c>
      <c r="L157" s="43"/>
      <c r="M157" s="7" t="str">
        <f ca="1">IF(L157="","",IF(VLOOKUP($H157,Geral!$B$58:$D$67,3,FALSE)="&lt;=",IF(YEAR(NOW())-YEAR(VLOOKUP(L157,Atletas!$B$2:$D$101,3,FALSE))&gt;VLOOKUP($H157,Geral!$B$58:$C$67,2,FALSE),"ý","þ"),IF(VLOOKUP($H157,Geral!$B$58:$D$67,3,FALSE)="&gt;=",IF(YEAR(NOW())-YEAR(VLOOKUP(L157,Atletas!$B$2:$D$101,3,FALSE))&lt;VLOOKUP($H157,Geral!$B$58:$C$67,2,FALSE),"ý","þ"))))</f>
        <v/>
      </c>
      <c r="N157" s="37" t="str">
        <f>IF($L157="","",IF(IFERROR(VLOOKUP($L157,Atletas!$B$2:$F$101,2,FALSE),"") ="","Cadastro não encontrado. Digite os dados.",VLOOKUP($L157,Atletas!$B$2:$F$101,2,FALSE)))</f>
        <v/>
      </c>
      <c r="O157" s="24" t="str">
        <f t="shared" ref="O157" si="970">G155</f>
        <v/>
      </c>
      <c r="P157" s="39">
        <f t="shared" ref="P157" si="971">D156</f>
        <v>0</v>
      </c>
      <c r="Q157" s="13">
        <f t="shared" si="825"/>
        <v>0</v>
      </c>
      <c r="R157" s="13">
        <f t="shared" si="965"/>
        <v>0</v>
      </c>
      <c r="S157" s="14" t="str">
        <f>E155</f>
        <v/>
      </c>
      <c r="T157" s="13" t="str">
        <f>F155</f>
        <v/>
      </c>
      <c r="U157" s="15">
        <f t="shared" ref="U157" ca="1" si="972">A155</f>
        <v>0</v>
      </c>
      <c r="V157" s="16" t="str">
        <f t="shared" ref="V157" si="973">C155</f>
        <v/>
      </c>
      <c r="W157" s="46"/>
    </row>
    <row r="158" spans="1:23" ht="20.100000000000001" customHeight="1" thickBot="1" x14ac:dyDescent="0.25">
      <c r="A158" s="193">
        <f t="shared" ref="A158" ca="1" si="974">SUM(K158:K160)</f>
        <v>0</v>
      </c>
      <c r="B158" s="196">
        <v>53</v>
      </c>
      <c r="C158" s="181" t="str">
        <f>IF($D159="","",IF(IFERROR(VLOOKUP($D159,Atletas!$B$2:$F$101,5,FALSE),"") ="","CLUBE",VLOOKUP($D159,Atletas!$B$2:$F$101,5,FALSE)))</f>
        <v/>
      </c>
      <c r="D158" s="40"/>
      <c r="E158" s="187" t="str">
        <f>IF($D159="","",IF(IFERROR(VLOOKUP($D159,Atletas!$B$2:$F$101,3,FALSE),"") ="","DD/MM/AAAA",VLOOKUP($D159,Atletas!$B$2:$F$101,3,FALSE)))</f>
        <v/>
      </c>
      <c r="F158" s="184" t="str">
        <f>IF($D159="","",IF(IFERROR(VLOOKUP($D159,Atletas!$B$2:$F$101,4,FALSE),"") ="","Gênero",VLOOKUP($D159,Atletas!$B$2:$F$101,4,FALSE)))</f>
        <v/>
      </c>
      <c r="G158" s="190" t="str">
        <f>IF($D159="","",IF(IFERROR(VLOOKUP($D159,Atletas!$B$2:$F$101,2,FALSE),"") ="","Cadastro não encontrado. Digite os dados.",VLOOKUP($D159,Atletas!$B$2:$F$101,2,FALSE)))</f>
        <v/>
      </c>
      <c r="H158" s="66"/>
      <c r="I158" s="5" t="str">
        <f ca="1">IF(H158="","",IF(VLOOKUP(H158,Geral!$B$13:$D$34,3,FALSE)="&lt;=",IF(YEAR(NOW())-YEAR(E158)&gt;VLOOKUP(H158,Geral!$B$13:$C$34,2,FALSE),"ý","þ"),IF(VLOOKUP(H158,Geral!$B$13:$D$34,3,FALSE)="&gt;=",IF(YEAR(NOW())-YEAR(E158)&lt;VLOOKUP(H158,Geral!$B$13:$C$34,2,FALSE),"ý","þ"))))</f>
        <v/>
      </c>
      <c r="J158" s="178" t="str">
        <f t="shared" ref="J158" si="975">IF(D159&lt;&gt;"","Sim","Não")</f>
        <v>Não</v>
      </c>
      <c r="K158" s="31">
        <f ca="1">SUM(IF(J158="Sim",IF(H158="",0,IF(OR(H158 = Geral!$A$43,H158 = Geral!$A$44),Geral!$H$13,IF(YEAR(NOW())-YEAR(E158) &lt; 19,Geral!$I$17,Geral!$H$17))),0),IF(H158="",0,IF(OR(H158 = Geral!$A$43,H158 = Geral!$A$44),Geral!$H$13,IF(YEAR(NOW())-YEAR(E158) &lt; 18,Geral!$I$13,Geral!$H$13))))</f>
        <v>0</v>
      </c>
      <c r="L158" s="175"/>
      <c r="M158" s="176"/>
      <c r="N158" s="177"/>
      <c r="O158" s="20" t="str">
        <f t="shared" ref="O158" si="976">G158</f>
        <v/>
      </c>
      <c r="P158" s="69">
        <f t="shared" ref="P158" si="977">D159</f>
        <v>0</v>
      </c>
      <c r="Q158" s="70">
        <f t="shared" si="825"/>
        <v>0</v>
      </c>
      <c r="R158" s="70"/>
      <c r="S158" s="71" t="str">
        <f t="shared" ref="S158" si="978">E158</f>
        <v/>
      </c>
      <c r="T158" s="70" t="str">
        <f t="shared" ref="T158" si="979">F158</f>
        <v/>
      </c>
      <c r="U158" s="21">
        <f t="shared" ref="U158" ca="1" si="980">A158</f>
        <v>0</v>
      </c>
      <c r="V158" s="22" t="str">
        <f t="shared" ref="V158" si="981">C158</f>
        <v/>
      </c>
      <c r="W158" s="46"/>
    </row>
    <row r="159" spans="1:23" ht="20.100000000000001" customHeight="1" thickBot="1" x14ac:dyDescent="0.25">
      <c r="A159" s="194"/>
      <c r="B159" s="197"/>
      <c r="C159" s="182"/>
      <c r="D159" s="42"/>
      <c r="E159" s="188"/>
      <c r="F159" s="185"/>
      <c r="G159" s="191"/>
      <c r="H159" s="67"/>
      <c r="I159" s="7" t="str">
        <f ca="1">IF(H159="","",IF(VLOOKUP(H159,Geral!$B$35:$D$56,3,FALSE)="&lt;=",IF(YEAR(NOW())-YEAR(E158)&gt;VLOOKUP(H159,Geral!$B$35:$C$56,2,FALSE),"ý","þ"),IF(VLOOKUP(H159,Geral!$B$35:$D$56,3,FALSE)="&gt;=",IF(YEAR(NOW())-YEAR(E158)&lt;VLOOKUP(H159,Geral!$B$35:$C$56,2,FALSE),"ý","þ"))))</f>
        <v/>
      </c>
      <c r="J159" s="179"/>
      <c r="K159" s="32">
        <f ca="1">IF(H159="",0,IF(OR(H159 = Geral!$A$43,H159 = Geral!$A$44),Geral!$H$15,IF(YEAR(NOW())-YEAR(E158) &lt; 19,Geral!$I$15,Geral!$H$15)))</f>
        <v>0</v>
      </c>
      <c r="L159" s="43"/>
      <c r="M159" s="7" t="str">
        <f ca="1">IF(L159="","",IF(VLOOKUP($H159,Geral!$B$36:$D$56,3,FALSE)="&lt;=",IF(YEAR(NOW())-YEAR(VLOOKUP(L159,Atletas!$B$2:$D$101,3,FALSE))&gt;VLOOKUP($H159,Geral!$B$36:$C$56,2,FALSE),"ý","þ"),IF(VLOOKUP($H159,Geral!$B$36:$D$56,3,FALSE)="&gt;=",IF(YEAR(NOW())-YEAR(VLOOKUP(L159,Atletas!$B$2:$D$101,3,FALSE))&lt;VLOOKUP($H159,Geral!$B$36:$C$56,2,FALSE),"ý","þ"))))</f>
        <v/>
      </c>
      <c r="N159" s="36" t="str">
        <f>IF($L159="","",IF(IFERROR(VLOOKUP($L159,Atletas!$B$2:$F$101,2,FALSE),"") ="","Cadastro não encontrado. Digite os dados.",VLOOKUP($L159,Atletas!$B$2:$F$101,2,FALSE)))</f>
        <v/>
      </c>
      <c r="O159" s="23" t="str">
        <f t="shared" ref="O159" si="982">G158</f>
        <v/>
      </c>
      <c r="P159" s="38">
        <f t="shared" ref="P159" si="983">D159</f>
        <v>0</v>
      </c>
      <c r="Q159" s="8">
        <f t="shared" si="825"/>
        <v>0</v>
      </c>
      <c r="R159" s="8">
        <f t="shared" ref="R159:R160" si="984">L159</f>
        <v>0</v>
      </c>
      <c r="S159" s="9" t="str">
        <f t="shared" ref="S159" si="985">E158</f>
        <v/>
      </c>
      <c r="T159" s="8" t="str">
        <f t="shared" ref="T159" si="986">F158</f>
        <v/>
      </c>
      <c r="U159" s="10">
        <f t="shared" ref="U159" ca="1" si="987">A158</f>
        <v>0</v>
      </c>
      <c r="V159" s="11" t="str">
        <f t="shared" ref="V159" si="988">C158</f>
        <v/>
      </c>
      <c r="W159" s="46"/>
    </row>
    <row r="160" spans="1:23" ht="20.100000000000001" customHeight="1" thickBot="1" x14ac:dyDescent="0.25">
      <c r="A160" s="195"/>
      <c r="B160" s="198"/>
      <c r="C160" s="183"/>
      <c r="D160" s="41"/>
      <c r="E160" s="189"/>
      <c r="F160" s="186"/>
      <c r="G160" s="192"/>
      <c r="H160" s="68"/>
      <c r="I160" s="12" t="str">
        <f ca="1">IF(H160="","",IF(VLOOKUP(H160,Geral!$B$57:$D$67,3,FALSE)="&lt;=",IF(YEAR(NOW())-YEAR(E158)&gt;VLOOKUP(H160,Geral!$B$57:$C$67,2,FALSE),"ý","þ"),IF(VLOOKUP(H160,Geral!$B$57:$D$67,3,FALSE)="&gt;=",IF(YEAR(NOW())-YEAR(E158)&lt;VLOOKUP(H160,Geral!$B$57:$C$67,2,FALSE),"ý","þ"))))</f>
        <v/>
      </c>
      <c r="J160" s="180"/>
      <c r="K160" s="33">
        <f ca="1">IF(H160="",0,IF(OR(H160 = Geral!$A$43,H160 = Geral!$A$44),Geral!$H$15,IF(YEAR(NOW())-YEAR(E158) &lt; 19,Geral!$I$15,Geral!$H$15)))</f>
        <v>0</v>
      </c>
      <c r="L160" s="43"/>
      <c r="M160" s="7" t="str">
        <f ca="1">IF(L160="","",IF(VLOOKUP($H160,Geral!$B$58:$D$67,3,FALSE)="&lt;=",IF(YEAR(NOW())-YEAR(VLOOKUP(L160,Atletas!$B$2:$D$101,3,FALSE))&gt;VLOOKUP($H160,Geral!$B$58:$C$67,2,FALSE),"ý","þ"),IF(VLOOKUP($H160,Geral!$B$58:$D$67,3,FALSE)="&gt;=",IF(YEAR(NOW())-YEAR(VLOOKUP(L160,Atletas!$B$2:$D$101,3,FALSE))&lt;VLOOKUP($H160,Geral!$B$58:$C$67,2,FALSE),"ý","þ"))))</f>
        <v/>
      </c>
      <c r="N160" s="37" t="str">
        <f>IF($L160="","",IF(IFERROR(VLOOKUP($L160,Atletas!$B$2:$F$101,2,FALSE),"") ="","Cadastro não encontrado. Digite os dados.",VLOOKUP($L160,Atletas!$B$2:$F$101,2,FALSE)))</f>
        <v/>
      </c>
      <c r="O160" s="24" t="str">
        <f t="shared" ref="O160" si="989">G158</f>
        <v/>
      </c>
      <c r="P160" s="39">
        <f t="shared" ref="P160" si="990">D159</f>
        <v>0</v>
      </c>
      <c r="Q160" s="13">
        <f t="shared" si="825"/>
        <v>0</v>
      </c>
      <c r="R160" s="13">
        <f t="shared" si="984"/>
        <v>0</v>
      </c>
      <c r="S160" s="14" t="str">
        <f>E158</f>
        <v/>
      </c>
      <c r="T160" s="13" t="str">
        <f>F158</f>
        <v/>
      </c>
      <c r="U160" s="15">
        <f t="shared" ref="U160" ca="1" si="991">A158</f>
        <v>0</v>
      </c>
      <c r="V160" s="16" t="str">
        <f t="shared" ref="V160" si="992">C158</f>
        <v/>
      </c>
      <c r="W160" s="46"/>
    </row>
    <row r="161" spans="1:23" ht="20.100000000000001" customHeight="1" thickBot="1" x14ac:dyDescent="0.25">
      <c r="A161" s="193">
        <f t="shared" ref="A161" ca="1" si="993">SUM(K161:K163)</f>
        <v>0</v>
      </c>
      <c r="B161" s="196">
        <v>54</v>
      </c>
      <c r="C161" s="181" t="str">
        <f>IF($D162="","",IF(IFERROR(VLOOKUP($D162,Atletas!$B$2:$F$101,5,FALSE),"") ="","CLUBE",VLOOKUP($D162,Atletas!$B$2:$F$101,5,FALSE)))</f>
        <v/>
      </c>
      <c r="D161" s="40"/>
      <c r="E161" s="187" t="str">
        <f>IF($D162="","",IF(IFERROR(VLOOKUP($D162,Atletas!$B$2:$F$101,3,FALSE),"") ="","DD/MM/AAAA",VLOOKUP($D162,Atletas!$B$2:$F$101,3,FALSE)))</f>
        <v/>
      </c>
      <c r="F161" s="184" t="str">
        <f>IF($D162="","",IF(IFERROR(VLOOKUP($D162,Atletas!$B$2:$F$101,4,FALSE),"") ="","Gênero",VLOOKUP($D162,Atletas!$B$2:$F$101,4,FALSE)))</f>
        <v/>
      </c>
      <c r="G161" s="190" t="str">
        <f>IF($D162="","",IF(IFERROR(VLOOKUP($D162,Atletas!$B$2:$F$101,2,FALSE),"") ="","Cadastro não encontrado. Digite os dados.",VLOOKUP($D162,Atletas!$B$2:$F$101,2,FALSE)))</f>
        <v/>
      </c>
      <c r="H161" s="66"/>
      <c r="I161" s="5" t="str">
        <f ca="1">IF(H161="","",IF(VLOOKUP(H161,Geral!$B$13:$D$34,3,FALSE)="&lt;=",IF(YEAR(NOW())-YEAR(E161)&gt;VLOOKUP(H161,Geral!$B$13:$C$34,2,FALSE),"ý","þ"),IF(VLOOKUP(H161,Geral!$B$13:$D$34,3,FALSE)="&gt;=",IF(YEAR(NOW())-YEAR(E161)&lt;VLOOKUP(H161,Geral!$B$13:$C$34,2,FALSE),"ý","þ"))))</f>
        <v/>
      </c>
      <c r="J161" s="178" t="str">
        <f t="shared" ref="J161" si="994">IF(D162&lt;&gt;"","Sim","Não")</f>
        <v>Não</v>
      </c>
      <c r="K161" s="31">
        <f ca="1">SUM(IF(J161="Sim",IF(H161="",0,IF(OR(H161 = Geral!$A$43,H161 = Geral!$A$44),Geral!$H$13,IF(YEAR(NOW())-YEAR(E161) &lt; 19,Geral!$I$17,Geral!$H$17))),0),IF(H161="",0,IF(OR(H161 = Geral!$A$43,H161 = Geral!$A$44),Geral!$H$13,IF(YEAR(NOW())-YEAR(E161) &lt; 18,Geral!$I$13,Geral!$H$13))))</f>
        <v>0</v>
      </c>
      <c r="L161" s="175"/>
      <c r="M161" s="176"/>
      <c r="N161" s="177"/>
      <c r="O161" s="20" t="str">
        <f t="shared" ref="O161" si="995">G161</f>
        <v/>
      </c>
      <c r="P161" s="69">
        <f t="shared" ref="P161" si="996">D162</f>
        <v>0</v>
      </c>
      <c r="Q161" s="70">
        <f t="shared" si="825"/>
        <v>0</v>
      </c>
      <c r="R161" s="70"/>
      <c r="S161" s="71" t="str">
        <f t="shared" ref="S161" si="997">E161</f>
        <v/>
      </c>
      <c r="T161" s="70" t="str">
        <f t="shared" ref="T161" si="998">F161</f>
        <v/>
      </c>
      <c r="U161" s="21">
        <f t="shared" ref="U161" ca="1" si="999">A161</f>
        <v>0</v>
      </c>
      <c r="V161" s="22" t="str">
        <f t="shared" ref="V161" si="1000">C161</f>
        <v/>
      </c>
      <c r="W161" s="46"/>
    </row>
    <row r="162" spans="1:23" ht="20.100000000000001" customHeight="1" thickBot="1" x14ac:dyDescent="0.25">
      <c r="A162" s="194"/>
      <c r="B162" s="197"/>
      <c r="C162" s="182"/>
      <c r="D162" s="42"/>
      <c r="E162" s="188"/>
      <c r="F162" s="185"/>
      <c r="G162" s="191"/>
      <c r="H162" s="67"/>
      <c r="I162" s="7" t="str">
        <f ca="1">IF(H162="","",IF(VLOOKUP(H162,Geral!$B$35:$D$56,3,FALSE)="&lt;=",IF(YEAR(NOW())-YEAR(E161)&gt;VLOOKUP(H162,Geral!$B$35:$C$56,2,FALSE),"ý","þ"),IF(VLOOKUP(H162,Geral!$B$35:$D$56,3,FALSE)="&gt;=",IF(YEAR(NOW())-YEAR(E161)&lt;VLOOKUP(H162,Geral!$B$35:$C$56,2,FALSE),"ý","þ"))))</f>
        <v/>
      </c>
      <c r="J162" s="179"/>
      <c r="K162" s="32">
        <f ca="1">IF(H162="",0,IF(OR(H162 = Geral!$A$43,H162 = Geral!$A$44),Geral!$H$15,IF(YEAR(NOW())-YEAR(E161) &lt; 19,Geral!$I$15,Geral!$H$15)))</f>
        <v>0</v>
      </c>
      <c r="L162" s="43"/>
      <c r="M162" s="7" t="str">
        <f ca="1">IF(L162="","",IF(VLOOKUP($H162,Geral!$B$36:$D$56,3,FALSE)="&lt;=",IF(YEAR(NOW())-YEAR(VLOOKUP(L162,Atletas!$B$2:$D$101,3,FALSE))&gt;VLOOKUP($H162,Geral!$B$36:$C$56,2,FALSE),"ý","þ"),IF(VLOOKUP($H162,Geral!$B$36:$D$56,3,FALSE)="&gt;=",IF(YEAR(NOW())-YEAR(VLOOKUP(L162,Atletas!$B$2:$D$101,3,FALSE))&lt;VLOOKUP($H162,Geral!$B$36:$C$56,2,FALSE),"ý","þ"))))</f>
        <v/>
      </c>
      <c r="N162" s="36" t="str">
        <f>IF($L162="","",IF(IFERROR(VLOOKUP($L162,Atletas!$B$2:$F$101,2,FALSE),"") ="","Cadastro não encontrado. Digite os dados.",VLOOKUP($L162,Atletas!$B$2:$F$101,2,FALSE)))</f>
        <v/>
      </c>
      <c r="O162" s="23" t="str">
        <f t="shared" ref="O162" si="1001">G161</f>
        <v/>
      </c>
      <c r="P162" s="38">
        <f t="shared" ref="P162" si="1002">D162</f>
        <v>0</v>
      </c>
      <c r="Q162" s="8">
        <f t="shared" si="825"/>
        <v>0</v>
      </c>
      <c r="R162" s="8">
        <f t="shared" ref="R162:R163" si="1003">L162</f>
        <v>0</v>
      </c>
      <c r="S162" s="9" t="str">
        <f t="shared" ref="S162" si="1004">E161</f>
        <v/>
      </c>
      <c r="T162" s="8" t="str">
        <f t="shared" ref="T162" si="1005">F161</f>
        <v/>
      </c>
      <c r="U162" s="10">
        <f t="shared" ref="U162" ca="1" si="1006">A161</f>
        <v>0</v>
      </c>
      <c r="V162" s="11" t="str">
        <f t="shared" ref="V162" si="1007">C161</f>
        <v/>
      </c>
      <c r="W162" s="46"/>
    </row>
    <row r="163" spans="1:23" ht="20.100000000000001" customHeight="1" thickBot="1" x14ac:dyDescent="0.25">
      <c r="A163" s="195"/>
      <c r="B163" s="198"/>
      <c r="C163" s="183"/>
      <c r="D163" s="41"/>
      <c r="E163" s="189"/>
      <c r="F163" s="186"/>
      <c r="G163" s="192"/>
      <c r="H163" s="68"/>
      <c r="I163" s="12" t="str">
        <f ca="1">IF(H163="","",IF(VLOOKUP(H163,Geral!$B$57:$D$67,3,FALSE)="&lt;=",IF(YEAR(NOW())-YEAR(E161)&gt;VLOOKUP(H163,Geral!$B$57:$C$67,2,FALSE),"ý","þ"),IF(VLOOKUP(H163,Geral!$B$57:$D$67,3,FALSE)="&gt;=",IF(YEAR(NOW())-YEAR(E161)&lt;VLOOKUP(H163,Geral!$B$57:$C$67,2,FALSE),"ý","þ"))))</f>
        <v/>
      </c>
      <c r="J163" s="180"/>
      <c r="K163" s="33">
        <f ca="1">IF(H163="",0,IF(OR(H163 = Geral!$A$43,H163 = Geral!$A$44),Geral!$H$15,IF(YEAR(NOW())-YEAR(E161) &lt; 19,Geral!$I$15,Geral!$H$15)))</f>
        <v>0</v>
      </c>
      <c r="L163" s="43"/>
      <c r="M163" s="7" t="str">
        <f ca="1">IF(L163="","",IF(VLOOKUP($H163,Geral!$B$58:$D$67,3,FALSE)="&lt;=",IF(YEAR(NOW())-YEAR(VLOOKUP(L163,Atletas!$B$2:$D$101,3,FALSE))&gt;VLOOKUP($H163,Geral!$B$58:$C$67,2,FALSE),"ý","þ"),IF(VLOOKUP($H163,Geral!$B$58:$D$67,3,FALSE)="&gt;=",IF(YEAR(NOW())-YEAR(VLOOKUP(L163,Atletas!$B$2:$D$101,3,FALSE))&lt;VLOOKUP($H163,Geral!$B$58:$C$67,2,FALSE),"ý","þ"))))</f>
        <v/>
      </c>
      <c r="N163" s="37" t="str">
        <f>IF($L163="","",IF(IFERROR(VLOOKUP($L163,Atletas!$B$2:$F$101,2,FALSE),"") ="","Cadastro não encontrado. Digite os dados.",VLOOKUP($L163,Atletas!$B$2:$F$101,2,FALSE)))</f>
        <v/>
      </c>
      <c r="O163" s="24" t="str">
        <f t="shared" ref="O163" si="1008">G161</f>
        <v/>
      </c>
      <c r="P163" s="39">
        <f t="shared" ref="P163" si="1009">D162</f>
        <v>0</v>
      </c>
      <c r="Q163" s="13">
        <f t="shared" si="825"/>
        <v>0</v>
      </c>
      <c r="R163" s="13">
        <f t="shared" si="1003"/>
        <v>0</v>
      </c>
      <c r="S163" s="14" t="str">
        <f>E161</f>
        <v/>
      </c>
      <c r="T163" s="13" t="str">
        <f>F161</f>
        <v/>
      </c>
      <c r="U163" s="15">
        <f t="shared" ref="U163" ca="1" si="1010">A161</f>
        <v>0</v>
      </c>
      <c r="V163" s="16" t="str">
        <f t="shared" ref="V163" si="1011">C161</f>
        <v/>
      </c>
      <c r="W163" s="46"/>
    </row>
    <row r="164" spans="1:23" ht="20.100000000000001" customHeight="1" thickBot="1" x14ac:dyDescent="0.25">
      <c r="A164" s="193">
        <f t="shared" ref="A164" ca="1" si="1012">SUM(K164:K166)</f>
        <v>0</v>
      </c>
      <c r="B164" s="196">
        <v>55</v>
      </c>
      <c r="C164" s="181" t="str">
        <f>IF($D165="","",IF(IFERROR(VLOOKUP($D165,Atletas!$B$2:$F$101,5,FALSE),"") ="","CLUBE",VLOOKUP($D165,Atletas!$B$2:$F$101,5,FALSE)))</f>
        <v/>
      </c>
      <c r="D164" s="40"/>
      <c r="E164" s="187" t="str">
        <f>IF($D165="","",IF(IFERROR(VLOOKUP($D165,Atletas!$B$2:$F$101,3,FALSE),"") ="","DD/MM/AAAA",VLOOKUP($D165,Atletas!$B$2:$F$101,3,FALSE)))</f>
        <v/>
      </c>
      <c r="F164" s="184" t="str">
        <f>IF($D165="","",IF(IFERROR(VLOOKUP($D165,Atletas!$B$2:$F$101,4,FALSE),"") ="","Gênero",VLOOKUP($D165,Atletas!$B$2:$F$101,4,FALSE)))</f>
        <v/>
      </c>
      <c r="G164" s="190" t="str">
        <f>IF($D165="","",IF(IFERROR(VLOOKUP($D165,Atletas!$B$2:$F$101,2,FALSE),"") ="","Cadastro não encontrado. Digite os dados.",VLOOKUP($D165,Atletas!$B$2:$F$101,2,FALSE)))</f>
        <v/>
      </c>
      <c r="H164" s="66"/>
      <c r="I164" s="5" t="str">
        <f ca="1">IF(H164="","",IF(VLOOKUP(H164,Geral!$B$13:$D$34,3,FALSE)="&lt;=",IF(YEAR(NOW())-YEAR(E164)&gt;VLOOKUP(H164,Geral!$B$13:$C$34,2,FALSE),"ý","þ"),IF(VLOOKUP(H164,Geral!$B$13:$D$34,3,FALSE)="&gt;=",IF(YEAR(NOW())-YEAR(E164)&lt;VLOOKUP(H164,Geral!$B$13:$C$34,2,FALSE),"ý","þ"))))</f>
        <v/>
      </c>
      <c r="J164" s="178" t="str">
        <f t="shared" ref="J164" si="1013">IF(D165&lt;&gt;"","Sim","Não")</f>
        <v>Não</v>
      </c>
      <c r="K164" s="31">
        <f ca="1">SUM(IF(J164="Sim",IF(H164="",0,IF(OR(H164 = Geral!$A$43,H164 = Geral!$A$44),Geral!$H$13,IF(YEAR(NOW())-YEAR(E164) &lt; 19,Geral!$I$17,Geral!$H$17))),0),IF(H164="",0,IF(OR(H164 = Geral!$A$43,H164 = Geral!$A$44),Geral!$H$13,IF(YEAR(NOW())-YEAR(E164) &lt; 18,Geral!$I$13,Geral!$H$13))))</f>
        <v>0</v>
      </c>
      <c r="L164" s="175"/>
      <c r="M164" s="176"/>
      <c r="N164" s="177"/>
      <c r="O164" s="20" t="str">
        <f t="shared" ref="O164" si="1014">G164</f>
        <v/>
      </c>
      <c r="P164" s="69">
        <f t="shared" ref="P164" si="1015">D165</f>
        <v>0</v>
      </c>
      <c r="Q164" s="70">
        <f t="shared" si="825"/>
        <v>0</v>
      </c>
      <c r="R164" s="70"/>
      <c r="S164" s="71" t="str">
        <f t="shared" ref="S164" si="1016">E164</f>
        <v/>
      </c>
      <c r="T164" s="70" t="str">
        <f t="shared" ref="T164" si="1017">F164</f>
        <v/>
      </c>
      <c r="U164" s="21">
        <f t="shared" ref="U164" ca="1" si="1018">A164</f>
        <v>0</v>
      </c>
      <c r="V164" s="22" t="str">
        <f t="shared" ref="V164" si="1019">C164</f>
        <v/>
      </c>
      <c r="W164" s="46"/>
    </row>
    <row r="165" spans="1:23" ht="20.100000000000001" customHeight="1" thickBot="1" x14ac:dyDescent="0.25">
      <c r="A165" s="194"/>
      <c r="B165" s="197"/>
      <c r="C165" s="182"/>
      <c r="D165" s="42"/>
      <c r="E165" s="188"/>
      <c r="F165" s="185"/>
      <c r="G165" s="191"/>
      <c r="H165" s="67"/>
      <c r="I165" s="7" t="str">
        <f ca="1">IF(H165="","",IF(VLOOKUP(H165,Geral!$B$35:$D$56,3,FALSE)="&lt;=",IF(YEAR(NOW())-YEAR(E164)&gt;VLOOKUP(H165,Geral!$B$35:$C$56,2,FALSE),"ý","þ"),IF(VLOOKUP(H165,Geral!$B$35:$D$56,3,FALSE)="&gt;=",IF(YEAR(NOW())-YEAR(E164)&lt;VLOOKUP(H165,Geral!$B$35:$C$56,2,FALSE),"ý","þ"))))</f>
        <v/>
      </c>
      <c r="J165" s="179"/>
      <c r="K165" s="32">
        <f ca="1">IF(H165="",0,IF(OR(H165 = Geral!$A$43,H165 = Geral!$A$44),Geral!$H$15,IF(YEAR(NOW())-YEAR(E164) &lt; 19,Geral!$I$15,Geral!$H$15)))</f>
        <v>0</v>
      </c>
      <c r="L165" s="43"/>
      <c r="M165" s="7" t="str">
        <f ca="1">IF(L165="","",IF(VLOOKUP($H165,Geral!$B$36:$D$56,3,FALSE)="&lt;=",IF(YEAR(NOW())-YEAR(VLOOKUP(L165,Atletas!$B$2:$D$101,3,FALSE))&gt;VLOOKUP($H165,Geral!$B$36:$C$56,2,FALSE),"ý","þ"),IF(VLOOKUP($H165,Geral!$B$36:$D$56,3,FALSE)="&gt;=",IF(YEAR(NOW())-YEAR(VLOOKUP(L165,Atletas!$B$2:$D$101,3,FALSE))&lt;VLOOKUP($H165,Geral!$B$36:$C$56,2,FALSE),"ý","þ"))))</f>
        <v/>
      </c>
      <c r="N165" s="36" t="str">
        <f>IF($L165="","",IF(IFERROR(VLOOKUP($L165,Atletas!$B$2:$F$101,2,FALSE),"") ="","Cadastro não encontrado. Digite os dados.",VLOOKUP($L165,Atletas!$B$2:$F$101,2,FALSE)))</f>
        <v/>
      </c>
      <c r="O165" s="23" t="str">
        <f t="shared" ref="O165" si="1020">G164</f>
        <v/>
      </c>
      <c r="P165" s="38">
        <f t="shared" ref="P165" si="1021">D165</f>
        <v>0</v>
      </c>
      <c r="Q165" s="8">
        <f t="shared" si="825"/>
        <v>0</v>
      </c>
      <c r="R165" s="8">
        <f t="shared" ref="R165:R166" si="1022">L165</f>
        <v>0</v>
      </c>
      <c r="S165" s="9" t="str">
        <f t="shared" ref="S165" si="1023">E164</f>
        <v/>
      </c>
      <c r="T165" s="8" t="str">
        <f t="shared" ref="T165" si="1024">F164</f>
        <v/>
      </c>
      <c r="U165" s="10">
        <f t="shared" ref="U165" ca="1" si="1025">A164</f>
        <v>0</v>
      </c>
      <c r="V165" s="11" t="str">
        <f t="shared" ref="V165" si="1026">C164</f>
        <v/>
      </c>
      <c r="W165" s="46"/>
    </row>
    <row r="166" spans="1:23" ht="20.100000000000001" customHeight="1" thickBot="1" x14ac:dyDescent="0.25">
      <c r="A166" s="195"/>
      <c r="B166" s="198"/>
      <c r="C166" s="183"/>
      <c r="D166" s="41"/>
      <c r="E166" s="189"/>
      <c r="F166" s="186"/>
      <c r="G166" s="192"/>
      <c r="H166" s="68"/>
      <c r="I166" s="12" t="str">
        <f ca="1">IF(H166="","",IF(VLOOKUP(H166,Geral!$B$57:$D$67,3,FALSE)="&lt;=",IF(YEAR(NOW())-YEAR(E164)&gt;VLOOKUP(H166,Geral!$B$57:$C$67,2,FALSE),"ý","þ"),IF(VLOOKUP(H166,Geral!$B$57:$D$67,3,FALSE)="&gt;=",IF(YEAR(NOW())-YEAR(E164)&lt;VLOOKUP(H166,Geral!$B$57:$C$67,2,FALSE),"ý","þ"))))</f>
        <v/>
      </c>
      <c r="J166" s="180"/>
      <c r="K166" s="33">
        <f ca="1">IF(H166="",0,IF(OR(H166 = Geral!$A$43,H166 = Geral!$A$44),Geral!$H$15,IF(YEAR(NOW())-YEAR(E164) &lt; 19,Geral!$I$15,Geral!$H$15)))</f>
        <v>0</v>
      </c>
      <c r="L166" s="43"/>
      <c r="M166" s="7" t="str">
        <f ca="1">IF(L166="","",IF(VLOOKUP($H166,Geral!$B$58:$D$67,3,FALSE)="&lt;=",IF(YEAR(NOW())-YEAR(VLOOKUP(L166,Atletas!$B$2:$D$101,3,FALSE))&gt;VLOOKUP($H166,Geral!$B$58:$C$67,2,FALSE),"ý","þ"),IF(VLOOKUP($H166,Geral!$B$58:$D$67,3,FALSE)="&gt;=",IF(YEAR(NOW())-YEAR(VLOOKUP(L166,Atletas!$B$2:$D$101,3,FALSE))&lt;VLOOKUP($H166,Geral!$B$58:$C$67,2,FALSE),"ý","þ"))))</f>
        <v/>
      </c>
      <c r="N166" s="37" t="str">
        <f>IF($L166="","",IF(IFERROR(VLOOKUP($L166,Atletas!$B$2:$F$101,2,FALSE),"") ="","Cadastro não encontrado. Digite os dados.",VLOOKUP($L166,Atletas!$B$2:$F$101,2,FALSE)))</f>
        <v/>
      </c>
      <c r="O166" s="24" t="str">
        <f t="shared" ref="O166" si="1027">G164</f>
        <v/>
      </c>
      <c r="P166" s="39">
        <f t="shared" ref="P166" si="1028">D165</f>
        <v>0</v>
      </c>
      <c r="Q166" s="13">
        <f t="shared" si="825"/>
        <v>0</v>
      </c>
      <c r="R166" s="13">
        <f t="shared" si="1022"/>
        <v>0</v>
      </c>
      <c r="S166" s="14" t="str">
        <f>E164</f>
        <v/>
      </c>
      <c r="T166" s="13" t="str">
        <f>F164</f>
        <v/>
      </c>
      <c r="U166" s="15">
        <f t="shared" ref="U166" ca="1" si="1029">A164</f>
        <v>0</v>
      </c>
      <c r="V166" s="16" t="str">
        <f t="shared" ref="V166" si="1030">C164</f>
        <v/>
      </c>
      <c r="W166" s="46"/>
    </row>
    <row r="167" spans="1:23" ht="20.100000000000001" customHeight="1" thickBot="1" x14ac:dyDescent="0.25">
      <c r="A167" s="193">
        <f t="shared" ref="A167" ca="1" si="1031">SUM(K167:K169)</f>
        <v>0</v>
      </c>
      <c r="B167" s="196">
        <v>56</v>
      </c>
      <c r="C167" s="181" t="str">
        <f>IF($D168="","",IF(IFERROR(VLOOKUP($D168,Atletas!$B$2:$F$101,5,FALSE),"") ="","CLUBE",VLOOKUP($D168,Atletas!$B$2:$F$101,5,FALSE)))</f>
        <v/>
      </c>
      <c r="D167" s="40"/>
      <c r="E167" s="187" t="str">
        <f>IF($D168="","",IF(IFERROR(VLOOKUP($D168,Atletas!$B$2:$F$101,3,FALSE),"") ="","DD/MM/AAAA",VLOOKUP($D168,Atletas!$B$2:$F$101,3,FALSE)))</f>
        <v/>
      </c>
      <c r="F167" s="184" t="str">
        <f>IF($D168="","",IF(IFERROR(VLOOKUP($D168,Atletas!$B$2:$F$101,4,FALSE),"") ="","Gênero",VLOOKUP($D168,Atletas!$B$2:$F$101,4,FALSE)))</f>
        <v/>
      </c>
      <c r="G167" s="190" t="str">
        <f>IF($D168="","",IF(IFERROR(VLOOKUP($D168,Atletas!$B$2:$F$101,2,FALSE),"") ="","Cadastro não encontrado. Digite os dados.",VLOOKUP($D168,Atletas!$B$2:$F$101,2,FALSE)))</f>
        <v/>
      </c>
      <c r="H167" s="66"/>
      <c r="I167" s="5" t="str">
        <f ca="1">IF(H167="","",IF(VLOOKUP(H167,Geral!$B$13:$D$34,3,FALSE)="&lt;=",IF(YEAR(NOW())-YEAR(E167)&gt;VLOOKUP(H167,Geral!$B$13:$C$34,2,FALSE),"ý","þ"),IF(VLOOKUP(H167,Geral!$B$13:$D$34,3,FALSE)="&gt;=",IF(YEAR(NOW())-YEAR(E167)&lt;VLOOKUP(H167,Geral!$B$13:$C$34,2,FALSE),"ý","þ"))))</f>
        <v/>
      </c>
      <c r="J167" s="178" t="str">
        <f t="shared" ref="J167" si="1032">IF(D168&lt;&gt;"","Sim","Não")</f>
        <v>Não</v>
      </c>
      <c r="K167" s="31">
        <f ca="1">SUM(IF(J167="Sim",IF(H167="",0,IF(OR(H167 = Geral!$A$43,H167 = Geral!$A$44),Geral!$H$13,IF(YEAR(NOW())-YEAR(E167) &lt; 19,Geral!$I$17,Geral!$H$17))),0),IF(H167="",0,IF(OR(H167 = Geral!$A$43,H167 = Geral!$A$44),Geral!$H$13,IF(YEAR(NOW())-YEAR(E167) &lt; 18,Geral!$I$13,Geral!$H$13))))</f>
        <v>0</v>
      </c>
      <c r="L167" s="175"/>
      <c r="M167" s="176"/>
      <c r="N167" s="177"/>
      <c r="O167" s="20" t="str">
        <f t="shared" ref="O167" si="1033">G167</f>
        <v/>
      </c>
      <c r="P167" s="69">
        <f t="shared" ref="P167" si="1034">D168</f>
        <v>0</v>
      </c>
      <c r="Q167" s="70">
        <f t="shared" si="825"/>
        <v>0</v>
      </c>
      <c r="R167" s="70"/>
      <c r="S167" s="71" t="str">
        <f t="shared" ref="S167" si="1035">E167</f>
        <v/>
      </c>
      <c r="T167" s="70" t="str">
        <f t="shared" ref="T167" si="1036">F167</f>
        <v/>
      </c>
      <c r="U167" s="21">
        <f t="shared" ref="U167" ca="1" si="1037">A167</f>
        <v>0</v>
      </c>
      <c r="V167" s="22" t="str">
        <f t="shared" ref="V167" si="1038">C167</f>
        <v/>
      </c>
      <c r="W167" s="46"/>
    </row>
    <row r="168" spans="1:23" ht="20.100000000000001" customHeight="1" thickBot="1" x14ac:dyDescent="0.25">
      <c r="A168" s="194"/>
      <c r="B168" s="197"/>
      <c r="C168" s="182"/>
      <c r="D168" s="42"/>
      <c r="E168" s="188"/>
      <c r="F168" s="185"/>
      <c r="G168" s="191"/>
      <c r="H168" s="67"/>
      <c r="I168" s="7" t="str">
        <f ca="1">IF(H168="","",IF(VLOOKUP(H168,Geral!$B$35:$D$56,3,FALSE)="&lt;=",IF(YEAR(NOW())-YEAR(E167)&gt;VLOOKUP(H168,Geral!$B$35:$C$56,2,FALSE),"ý","þ"),IF(VLOOKUP(H168,Geral!$B$35:$D$56,3,FALSE)="&gt;=",IF(YEAR(NOW())-YEAR(E167)&lt;VLOOKUP(H168,Geral!$B$35:$C$56,2,FALSE),"ý","þ"))))</f>
        <v/>
      </c>
      <c r="J168" s="179"/>
      <c r="K168" s="32">
        <f ca="1">IF(H168="",0,IF(OR(H168 = Geral!$A$43,H168 = Geral!$A$44),Geral!$H$15,IF(YEAR(NOW())-YEAR(E167) &lt; 19,Geral!$I$15,Geral!$H$15)))</f>
        <v>0</v>
      </c>
      <c r="L168" s="43"/>
      <c r="M168" s="7" t="str">
        <f ca="1">IF(L168="","",IF(VLOOKUP($H168,Geral!$B$36:$D$56,3,FALSE)="&lt;=",IF(YEAR(NOW())-YEAR(VLOOKUP(L168,Atletas!$B$2:$D$101,3,FALSE))&gt;VLOOKUP($H168,Geral!$B$36:$C$56,2,FALSE),"ý","þ"),IF(VLOOKUP($H168,Geral!$B$36:$D$56,3,FALSE)="&gt;=",IF(YEAR(NOW())-YEAR(VLOOKUP(L168,Atletas!$B$2:$D$101,3,FALSE))&lt;VLOOKUP($H168,Geral!$B$36:$C$56,2,FALSE),"ý","þ"))))</f>
        <v/>
      </c>
      <c r="N168" s="36" t="str">
        <f>IF($L168="","",IF(IFERROR(VLOOKUP($L168,Atletas!$B$2:$F$101,2,FALSE),"") ="","Cadastro não encontrado. Digite os dados.",VLOOKUP($L168,Atletas!$B$2:$F$101,2,FALSE)))</f>
        <v/>
      </c>
      <c r="O168" s="23" t="str">
        <f t="shared" ref="O168" si="1039">G167</f>
        <v/>
      </c>
      <c r="P168" s="38">
        <f t="shared" ref="P168" si="1040">D168</f>
        <v>0</v>
      </c>
      <c r="Q168" s="8">
        <f t="shared" si="825"/>
        <v>0</v>
      </c>
      <c r="R168" s="8">
        <f t="shared" ref="R168:R169" si="1041">L168</f>
        <v>0</v>
      </c>
      <c r="S168" s="9" t="str">
        <f t="shared" ref="S168" si="1042">E167</f>
        <v/>
      </c>
      <c r="T168" s="8" t="str">
        <f t="shared" ref="T168" si="1043">F167</f>
        <v/>
      </c>
      <c r="U168" s="10">
        <f t="shared" ref="U168" ca="1" si="1044">A167</f>
        <v>0</v>
      </c>
      <c r="V168" s="11" t="str">
        <f t="shared" ref="V168" si="1045">C167</f>
        <v/>
      </c>
      <c r="W168" s="46"/>
    </row>
    <row r="169" spans="1:23" ht="20.100000000000001" customHeight="1" thickBot="1" x14ac:dyDescent="0.25">
      <c r="A169" s="195"/>
      <c r="B169" s="198"/>
      <c r="C169" s="183"/>
      <c r="D169" s="41"/>
      <c r="E169" s="189"/>
      <c r="F169" s="186"/>
      <c r="G169" s="192"/>
      <c r="H169" s="68"/>
      <c r="I169" s="12" t="str">
        <f ca="1">IF(H169="","",IF(VLOOKUP(H169,Geral!$B$57:$D$67,3,FALSE)="&lt;=",IF(YEAR(NOW())-YEAR(E167)&gt;VLOOKUP(H169,Geral!$B$57:$C$67,2,FALSE),"ý","þ"),IF(VLOOKUP(H169,Geral!$B$57:$D$67,3,FALSE)="&gt;=",IF(YEAR(NOW())-YEAR(E167)&lt;VLOOKUP(H169,Geral!$B$57:$C$67,2,FALSE),"ý","þ"))))</f>
        <v/>
      </c>
      <c r="J169" s="180"/>
      <c r="K169" s="33">
        <f ca="1">IF(H169="",0,IF(OR(H169 = Geral!$A$43,H169 = Geral!$A$44),Geral!$H$15,IF(YEAR(NOW())-YEAR(E167) &lt; 19,Geral!$I$15,Geral!$H$15)))</f>
        <v>0</v>
      </c>
      <c r="L169" s="43"/>
      <c r="M169" s="7" t="str">
        <f ca="1">IF(L169="","",IF(VLOOKUP($H169,Geral!$B$58:$D$67,3,FALSE)="&lt;=",IF(YEAR(NOW())-YEAR(VLOOKUP(L169,Atletas!$B$2:$D$101,3,FALSE))&gt;VLOOKUP($H169,Geral!$B$58:$C$67,2,FALSE),"ý","þ"),IF(VLOOKUP($H169,Geral!$B$58:$D$67,3,FALSE)="&gt;=",IF(YEAR(NOW())-YEAR(VLOOKUP(L169,Atletas!$B$2:$D$101,3,FALSE))&lt;VLOOKUP($H169,Geral!$B$58:$C$67,2,FALSE),"ý","þ"))))</f>
        <v/>
      </c>
      <c r="N169" s="37" t="str">
        <f>IF($L169="","",IF(IFERROR(VLOOKUP($L169,Atletas!$B$2:$F$101,2,FALSE),"") ="","Cadastro não encontrado. Digite os dados.",VLOOKUP($L169,Atletas!$B$2:$F$101,2,FALSE)))</f>
        <v/>
      </c>
      <c r="O169" s="24" t="str">
        <f t="shared" ref="O169" si="1046">G167</f>
        <v/>
      </c>
      <c r="P169" s="39">
        <f t="shared" ref="P169" si="1047">D168</f>
        <v>0</v>
      </c>
      <c r="Q169" s="13">
        <f t="shared" si="825"/>
        <v>0</v>
      </c>
      <c r="R169" s="13">
        <f t="shared" si="1041"/>
        <v>0</v>
      </c>
      <c r="S169" s="14" t="str">
        <f>E167</f>
        <v/>
      </c>
      <c r="T169" s="13" t="str">
        <f>F167</f>
        <v/>
      </c>
      <c r="U169" s="15">
        <f t="shared" ref="U169" ca="1" si="1048">A167</f>
        <v>0</v>
      </c>
      <c r="V169" s="16" t="str">
        <f t="shared" ref="V169" si="1049">C167</f>
        <v/>
      </c>
      <c r="W169" s="46"/>
    </row>
    <row r="170" spans="1:23" ht="20.100000000000001" customHeight="1" thickBot="1" x14ac:dyDescent="0.25">
      <c r="A170" s="193">
        <f t="shared" ref="A170" ca="1" si="1050">SUM(K170:K172)</f>
        <v>0</v>
      </c>
      <c r="B170" s="196">
        <v>57</v>
      </c>
      <c r="C170" s="181" t="str">
        <f>IF($D171="","",IF(IFERROR(VLOOKUP($D171,Atletas!$B$2:$F$101,5,FALSE),"") ="","CLUBE",VLOOKUP($D171,Atletas!$B$2:$F$101,5,FALSE)))</f>
        <v/>
      </c>
      <c r="D170" s="40"/>
      <c r="E170" s="187" t="str">
        <f>IF($D171="","",IF(IFERROR(VLOOKUP($D171,Atletas!$B$2:$F$101,3,FALSE),"") ="","DD/MM/AAAA",VLOOKUP($D171,Atletas!$B$2:$F$101,3,FALSE)))</f>
        <v/>
      </c>
      <c r="F170" s="184" t="str">
        <f>IF($D171="","",IF(IFERROR(VLOOKUP($D171,Atletas!$B$2:$F$101,4,FALSE),"") ="","Gênero",VLOOKUP($D171,Atletas!$B$2:$F$101,4,FALSE)))</f>
        <v/>
      </c>
      <c r="G170" s="190" t="str">
        <f>IF($D171="","",IF(IFERROR(VLOOKUP($D171,Atletas!$B$2:$F$101,2,FALSE),"") ="","Cadastro não encontrado. Digite os dados.",VLOOKUP($D171,Atletas!$B$2:$F$101,2,FALSE)))</f>
        <v/>
      </c>
      <c r="H170" s="66"/>
      <c r="I170" s="5" t="str">
        <f ca="1">IF(H170="","",IF(VLOOKUP(H170,Geral!$B$13:$D$34,3,FALSE)="&lt;=",IF(YEAR(NOW())-YEAR(E170)&gt;VLOOKUP(H170,Geral!$B$13:$C$34,2,FALSE),"ý","þ"),IF(VLOOKUP(H170,Geral!$B$13:$D$34,3,FALSE)="&gt;=",IF(YEAR(NOW())-YEAR(E170)&lt;VLOOKUP(H170,Geral!$B$13:$C$34,2,FALSE),"ý","þ"))))</f>
        <v/>
      </c>
      <c r="J170" s="178" t="str">
        <f t="shared" ref="J170" si="1051">IF(D171&lt;&gt;"","Sim","Não")</f>
        <v>Não</v>
      </c>
      <c r="K170" s="31">
        <f ca="1">SUM(IF(J170="Sim",IF(H170="",0,IF(OR(H170 = Geral!$A$43,H170 = Geral!$A$44),Geral!$H$13,IF(YEAR(NOW())-YEAR(E170) &lt; 19,Geral!$I$17,Geral!$H$17))),0),IF(H170="",0,IF(OR(H170 = Geral!$A$43,H170 = Geral!$A$44),Geral!$H$13,IF(YEAR(NOW())-YEAR(E170) &lt; 18,Geral!$I$13,Geral!$H$13))))</f>
        <v>0</v>
      </c>
      <c r="L170" s="175"/>
      <c r="M170" s="176"/>
      <c r="N170" s="177"/>
      <c r="O170" s="20" t="str">
        <f t="shared" ref="O170" si="1052">G170</f>
        <v/>
      </c>
      <c r="P170" s="69">
        <f t="shared" ref="P170" si="1053">D171</f>
        <v>0</v>
      </c>
      <c r="Q170" s="70">
        <f t="shared" si="825"/>
        <v>0</v>
      </c>
      <c r="R170" s="70"/>
      <c r="S170" s="71" t="str">
        <f t="shared" ref="S170" si="1054">E170</f>
        <v/>
      </c>
      <c r="T170" s="70" t="str">
        <f t="shared" ref="T170" si="1055">F170</f>
        <v/>
      </c>
      <c r="U170" s="21">
        <f t="shared" ref="U170" ca="1" si="1056">A170</f>
        <v>0</v>
      </c>
      <c r="V170" s="22" t="str">
        <f t="shared" ref="V170" si="1057">C170</f>
        <v/>
      </c>
      <c r="W170" s="46"/>
    </row>
    <row r="171" spans="1:23" ht="20.100000000000001" customHeight="1" thickBot="1" x14ac:dyDescent="0.25">
      <c r="A171" s="194"/>
      <c r="B171" s="197"/>
      <c r="C171" s="182"/>
      <c r="D171" s="42"/>
      <c r="E171" s="188"/>
      <c r="F171" s="185"/>
      <c r="G171" s="191"/>
      <c r="H171" s="67"/>
      <c r="I171" s="7" t="str">
        <f ca="1">IF(H171="","",IF(VLOOKUP(H171,Geral!$B$35:$D$56,3,FALSE)="&lt;=",IF(YEAR(NOW())-YEAR(E170)&gt;VLOOKUP(H171,Geral!$B$35:$C$56,2,FALSE),"ý","þ"),IF(VLOOKUP(H171,Geral!$B$35:$D$56,3,FALSE)="&gt;=",IF(YEAR(NOW())-YEAR(E170)&lt;VLOOKUP(H171,Geral!$B$35:$C$56,2,FALSE),"ý","þ"))))</f>
        <v/>
      </c>
      <c r="J171" s="179"/>
      <c r="K171" s="32">
        <f ca="1">IF(H171="",0,IF(OR(H171 = Geral!$A$43,H171 = Geral!$A$44),Geral!$H$15,IF(YEAR(NOW())-YEAR(E170) &lt; 19,Geral!$I$15,Geral!$H$15)))</f>
        <v>0</v>
      </c>
      <c r="L171" s="43"/>
      <c r="M171" s="7" t="str">
        <f ca="1">IF(L171="","",IF(VLOOKUP($H171,Geral!$B$36:$D$56,3,FALSE)="&lt;=",IF(YEAR(NOW())-YEAR(VLOOKUP(L171,Atletas!$B$2:$D$101,3,FALSE))&gt;VLOOKUP($H171,Geral!$B$36:$C$56,2,FALSE),"ý","þ"),IF(VLOOKUP($H171,Geral!$B$36:$D$56,3,FALSE)="&gt;=",IF(YEAR(NOW())-YEAR(VLOOKUP(L171,Atletas!$B$2:$D$101,3,FALSE))&lt;VLOOKUP($H171,Geral!$B$36:$C$56,2,FALSE),"ý","þ"))))</f>
        <v/>
      </c>
      <c r="N171" s="36" t="str">
        <f>IF($L171="","",IF(IFERROR(VLOOKUP($L171,Atletas!$B$2:$F$101,2,FALSE),"") ="","Cadastro não encontrado. Digite os dados.",VLOOKUP($L171,Atletas!$B$2:$F$101,2,FALSE)))</f>
        <v/>
      </c>
      <c r="O171" s="23" t="str">
        <f t="shared" ref="O171" si="1058">G170</f>
        <v/>
      </c>
      <c r="P171" s="38">
        <f t="shared" ref="P171" si="1059">D171</f>
        <v>0</v>
      </c>
      <c r="Q171" s="8">
        <f t="shared" si="825"/>
        <v>0</v>
      </c>
      <c r="R171" s="8">
        <f t="shared" ref="R171:R172" si="1060">L171</f>
        <v>0</v>
      </c>
      <c r="S171" s="9" t="str">
        <f t="shared" ref="S171" si="1061">E170</f>
        <v/>
      </c>
      <c r="T171" s="8" t="str">
        <f t="shared" ref="T171" si="1062">F170</f>
        <v/>
      </c>
      <c r="U171" s="10">
        <f t="shared" ref="U171" ca="1" si="1063">A170</f>
        <v>0</v>
      </c>
      <c r="V171" s="11" t="str">
        <f t="shared" ref="V171" si="1064">C170</f>
        <v/>
      </c>
      <c r="W171" s="46"/>
    </row>
    <row r="172" spans="1:23" ht="20.100000000000001" customHeight="1" thickBot="1" x14ac:dyDescent="0.25">
      <c r="A172" s="195"/>
      <c r="B172" s="198"/>
      <c r="C172" s="183"/>
      <c r="D172" s="41"/>
      <c r="E172" s="189"/>
      <c r="F172" s="186"/>
      <c r="G172" s="192"/>
      <c r="H172" s="68"/>
      <c r="I172" s="12" t="str">
        <f ca="1">IF(H172="","",IF(VLOOKUP(H172,Geral!$B$57:$D$67,3,FALSE)="&lt;=",IF(YEAR(NOW())-YEAR(E170)&gt;VLOOKUP(H172,Geral!$B$57:$C$67,2,FALSE),"ý","þ"),IF(VLOOKUP(H172,Geral!$B$57:$D$67,3,FALSE)="&gt;=",IF(YEAR(NOW())-YEAR(E170)&lt;VLOOKUP(H172,Geral!$B$57:$C$67,2,FALSE),"ý","þ"))))</f>
        <v/>
      </c>
      <c r="J172" s="180"/>
      <c r="K172" s="33">
        <f ca="1">IF(H172="",0,IF(OR(H172 = Geral!$A$43,H172 = Geral!$A$44),Geral!$H$15,IF(YEAR(NOW())-YEAR(E170) &lt; 19,Geral!$I$15,Geral!$H$15)))</f>
        <v>0</v>
      </c>
      <c r="L172" s="43"/>
      <c r="M172" s="7" t="str">
        <f ca="1">IF(L172="","",IF(VLOOKUP($H172,Geral!$B$58:$D$67,3,FALSE)="&lt;=",IF(YEAR(NOW())-YEAR(VLOOKUP(L172,Atletas!$B$2:$D$101,3,FALSE))&gt;VLOOKUP($H172,Geral!$B$58:$C$67,2,FALSE),"ý","þ"),IF(VLOOKUP($H172,Geral!$B$58:$D$67,3,FALSE)="&gt;=",IF(YEAR(NOW())-YEAR(VLOOKUP(L172,Atletas!$B$2:$D$101,3,FALSE))&lt;VLOOKUP($H172,Geral!$B$58:$C$67,2,FALSE),"ý","þ"))))</f>
        <v/>
      </c>
      <c r="N172" s="37" t="str">
        <f>IF($L172="","",IF(IFERROR(VLOOKUP($L172,Atletas!$B$2:$F$101,2,FALSE),"") ="","Cadastro não encontrado. Digite os dados.",VLOOKUP($L172,Atletas!$B$2:$F$101,2,FALSE)))</f>
        <v/>
      </c>
      <c r="O172" s="24" t="str">
        <f t="shared" ref="O172" si="1065">G170</f>
        <v/>
      </c>
      <c r="P172" s="39">
        <f t="shared" ref="P172" si="1066">D171</f>
        <v>0</v>
      </c>
      <c r="Q172" s="13">
        <f t="shared" si="825"/>
        <v>0</v>
      </c>
      <c r="R172" s="13">
        <f t="shared" si="1060"/>
        <v>0</v>
      </c>
      <c r="S172" s="14" t="str">
        <f>E170</f>
        <v/>
      </c>
      <c r="T172" s="13" t="str">
        <f>F170</f>
        <v/>
      </c>
      <c r="U172" s="15">
        <f t="shared" ref="U172" ca="1" si="1067">A170</f>
        <v>0</v>
      </c>
      <c r="V172" s="16" t="str">
        <f t="shared" ref="V172" si="1068">C170</f>
        <v/>
      </c>
      <c r="W172" s="46"/>
    </row>
    <row r="173" spans="1:23" ht="20.100000000000001" customHeight="1" thickBot="1" x14ac:dyDescent="0.25">
      <c r="A173" s="193">
        <f t="shared" ref="A173" ca="1" si="1069">SUM(K173:K175)</f>
        <v>0</v>
      </c>
      <c r="B173" s="196">
        <v>58</v>
      </c>
      <c r="C173" s="181" t="str">
        <f>IF($D174="","",IF(IFERROR(VLOOKUP($D174,Atletas!$B$2:$F$101,5,FALSE),"") ="","CLUBE",VLOOKUP($D174,Atletas!$B$2:$F$101,5,FALSE)))</f>
        <v/>
      </c>
      <c r="D173" s="40"/>
      <c r="E173" s="187" t="str">
        <f>IF($D174="","",IF(IFERROR(VLOOKUP($D174,Atletas!$B$2:$F$101,3,FALSE),"") ="","DD/MM/AAAA",VLOOKUP($D174,Atletas!$B$2:$F$101,3,FALSE)))</f>
        <v/>
      </c>
      <c r="F173" s="184" t="str">
        <f>IF($D174="","",IF(IFERROR(VLOOKUP($D174,Atletas!$B$2:$F$101,4,FALSE),"") ="","Gênero",VLOOKUP($D174,Atletas!$B$2:$F$101,4,FALSE)))</f>
        <v/>
      </c>
      <c r="G173" s="190" t="str">
        <f>IF($D174="","",IF(IFERROR(VLOOKUP($D174,Atletas!$B$2:$F$101,2,FALSE),"") ="","Cadastro não encontrado. Digite os dados.",VLOOKUP($D174,Atletas!$B$2:$F$101,2,FALSE)))</f>
        <v/>
      </c>
      <c r="H173" s="66"/>
      <c r="I173" s="5" t="str">
        <f ca="1">IF(H173="","",IF(VLOOKUP(H173,Geral!$B$13:$D$34,3,FALSE)="&lt;=",IF(YEAR(NOW())-YEAR(E173)&gt;VLOOKUP(H173,Geral!$B$13:$C$34,2,FALSE),"ý","þ"),IF(VLOOKUP(H173,Geral!$B$13:$D$34,3,FALSE)="&gt;=",IF(YEAR(NOW())-YEAR(E173)&lt;VLOOKUP(H173,Geral!$B$13:$C$34,2,FALSE),"ý","þ"))))</f>
        <v/>
      </c>
      <c r="J173" s="178" t="str">
        <f t="shared" ref="J173" si="1070">IF(D174&lt;&gt;"","Sim","Não")</f>
        <v>Não</v>
      </c>
      <c r="K173" s="31">
        <f ca="1">SUM(IF(J173="Sim",IF(H173="",0,IF(OR(H173 = Geral!$A$43,H173 = Geral!$A$44),Geral!$H$13,IF(YEAR(NOW())-YEAR(E173) &lt; 19,Geral!$I$17,Geral!$H$17))),0),IF(H173="",0,IF(OR(H173 = Geral!$A$43,H173 = Geral!$A$44),Geral!$H$13,IF(YEAR(NOW())-YEAR(E173) &lt; 18,Geral!$I$13,Geral!$H$13))))</f>
        <v>0</v>
      </c>
      <c r="L173" s="175"/>
      <c r="M173" s="176"/>
      <c r="N173" s="177"/>
      <c r="O173" s="20" t="str">
        <f t="shared" ref="O173" si="1071">G173</f>
        <v/>
      </c>
      <c r="P173" s="69">
        <f t="shared" ref="P173" si="1072">D174</f>
        <v>0</v>
      </c>
      <c r="Q173" s="70">
        <f t="shared" si="825"/>
        <v>0</v>
      </c>
      <c r="R173" s="70"/>
      <c r="S173" s="71" t="str">
        <f t="shared" ref="S173" si="1073">E173</f>
        <v/>
      </c>
      <c r="T173" s="70" t="str">
        <f t="shared" ref="T173" si="1074">F173</f>
        <v/>
      </c>
      <c r="U173" s="21">
        <f t="shared" ref="U173" ca="1" si="1075">A173</f>
        <v>0</v>
      </c>
      <c r="V173" s="22" t="str">
        <f t="shared" ref="V173" si="1076">C173</f>
        <v/>
      </c>
      <c r="W173" s="46"/>
    </row>
    <row r="174" spans="1:23" ht="20.100000000000001" customHeight="1" thickBot="1" x14ac:dyDescent="0.25">
      <c r="A174" s="194"/>
      <c r="B174" s="197"/>
      <c r="C174" s="182"/>
      <c r="D174" s="42"/>
      <c r="E174" s="188"/>
      <c r="F174" s="185"/>
      <c r="G174" s="191"/>
      <c r="H174" s="67"/>
      <c r="I174" s="7" t="str">
        <f ca="1">IF(H174="","",IF(VLOOKUP(H174,Geral!$B$35:$D$56,3,FALSE)="&lt;=",IF(YEAR(NOW())-YEAR(E173)&gt;VLOOKUP(H174,Geral!$B$35:$C$56,2,FALSE),"ý","þ"),IF(VLOOKUP(H174,Geral!$B$35:$D$56,3,FALSE)="&gt;=",IF(YEAR(NOW())-YEAR(E173)&lt;VLOOKUP(H174,Geral!$B$35:$C$56,2,FALSE),"ý","þ"))))</f>
        <v/>
      </c>
      <c r="J174" s="179"/>
      <c r="K174" s="32">
        <f ca="1">IF(H174="",0,IF(OR(H174 = Geral!$A$43,H174 = Geral!$A$44),Geral!$H$15,IF(YEAR(NOW())-YEAR(E173) &lt; 19,Geral!$I$15,Geral!$H$15)))</f>
        <v>0</v>
      </c>
      <c r="L174" s="43"/>
      <c r="M174" s="7" t="str">
        <f ca="1">IF(L174="","",IF(VLOOKUP($H174,Geral!$B$36:$D$56,3,FALSE)="&lt;=",IF(YEAR(NOW())-YEAR(VLOOKUP(L174,Atletas!$B$2:$D$101,3,FALSE))&gt;VLOOKUP($H174,Geral!$B$36:$C$56,2,FALSE),"ý","þ"),IF(VLOOKUP($H174,Geral!$B$36:$D$56,3,FALSE)="&gt;=",IF(YEAR(NOW())-YEAR(VLOOKUP(L174,Atletas!$B$2:$D$101,3,FALSE))&lt;VLOOKUP($H174,Geral!$B$36:$C$56,2,FALSE),"ý","þ"))))</f>
        <v/>
      </c>
      <c r="N174" s="36" t="str">
        <f>IF($L174="","",IF(IFERROR(VLOOKUP($L174,Atletas!$B$2:$F$101,2,FALSE),"") ="","Cadastro não encontrado. Digite os dados.",VLOOKUP($L174,Atletas!$B$2:$F$101,2,FALSE)))</f>
        <v/>
      </c>
      <c r="O174" s="23" t="str">
        <f t="shared" ref="O174" si="1077">G173</f>
        <v/>
      </c>
      <c r="P174" s="38">
        <f t="shared" ref="P174" si="1078">D174</f>
        <v>0</v>
      </c>
      <c r="Q174" s="8">
        <f t="shared" si="825"/>
        <v>0</v>
      </c>
      <c r="R174" s="8">
        <f t="shared" ref="R174:R175" si="1079">L174</f>
        <v>0</v>
      </c>
      <c r="S174" s="9" t="str">
        <f t="shared" ref="S174" si="1080">E173</f>
        <v/>
      </c>
      <c r="T174" s="8" t="str">
        <f t="shared" ref="T174" si="1081">F173</f>
        <v/>
      </c>
      <c r="U174" s="10">
        <f t="shared" ref="U174" ca="1" si="1082">A173</f>
        <v>0</v>
      </c>
      <c r="V174" s="11" t="str">
        <f t="shared" ref="V174" si="1083">C173</f>
        <v/>
      </c>
      <c r="W174" s="46"/>
    </row>
    <row r="175" spans="1:23" ht="20.100000000000001" customHeight="1" thickBot="1" x14ac:dyDescent="0.25">
      <c r="A175" s="195"/>
      <c r="B175" s="198"/>
      <c r="C175" s="183"/>
      <c r="D175" s="41"/>
      <c r="E175" s="189"/>
      <c r="F175" s="186"/>
      <c r="G175" s="192"/>
      <c r="H175" s="68"/>
      <c r="I175" s="12" t="str">
        <f ca="1">IF(H175="","",IF(VLOOKUP(H175,Geral!$B$57:$D$67,3,FALSE)="&lt;=",IF(YEAR(NOW())-YEAR(E173)&gt;VLOOKUP(H175,Geral!$B$57:$C$67,2,FALSE),"ý","þ"),IF(VLOOKUP(H175,Geral!$B$57:$D$67,3,FALSE)="&gt;=",IF(YEAR(NOW())-YEAR(E173)&lt;VLOOKUP(H175,Geral!$B$57:$C$67,2,FALSE),"ý","þ"))))</f>
        <v/>
      </c>
      <c r="J175" s="180"/>
      <c r="K175" s="33">
        <f ca="1">IF(H175="",0,IF(OR(H175 = Geral!$A$43,H175 = Geral!$A$44),Geral!$H$15,IF(YEAR(NOW())-YEAR(E173) &lt; 19,Geral!$I$15,Geral!$H$15)))</f>
        <v>0</v>
      </c>
      <c r="L175" s="43"/>
      <c r="M175" s="7" t="str">
        <f ca="1">IF(L175="","",IF(VLOOKUP($H175,Geral!$B$58:$D$67,3,FALSE)="&lt;=",IF(YEAR(NOW())-YEAR(VLOOKUP(L175,Atletas!$B$2:$D$101,3,FALSE))&gt;VLOOKUP($H175,Geral!$B$58:$C$67,2,FALSE),"ý","þ"),IF(VLOOKUP($H175,Geral!$B$58:$D$67,3,FALSE)="&gt;=",IF(YEAR(NOW())-YEAR(VLOOKUP(L175,Atletas!$B$2:$D$101,3,FALSE))&lt;VLOOKUP($H175,Geral!$B$58:$C$67,2,FALSE),"ý","þ"))))</f>
        <v/>
      </c>
      <c r="N175" s="37" t="str">
        <f>IF($L175="","",IF(IFERROR(VLOOKUP($L175,Atletas!$B$2:$F$101,2,FALSE),"") ="","Cadastro não encontrado. Digite os dados.",VLOOKUP($L175,Atletas!$B$2:$F$101,2,FALSE)))</f>
        <v/>
      </c>
      <c r="O175" s="24" t="str">
        <f t="shared" ref="O175" si="1084">G173</f>
        <v/>
      </c>
      <c r="P175" s="39">
        <f t="shared" ref="P175" si="1085">D174</f>
        <v>0</v>
      </c>
      <c r="Q175" s="13">
        <f t="shared" si="825"/>
        <v>0</v>
      </c>
      <c r="R175" s="13">
        <f t="shared" si="1079"/>
        <v>0</v>
      </c>
      <c r="S175" s="14" t="str">
        <f>E173</f>
        <v/>
      </c>
      <c r="T175" s="13" t="str">
        <f>F173</f>
        <v/>
      </c>
      <c r="U175" s="15">
        <f t="shared" ref="U175" ca="1" si="1086">A173</f>
        <v>0</v>
      </c>
      <c r="V175" s="16" t="str">
        <f t="shared" ref="V175" si="1087">C173</f>
        <v/>
      </c>
      <c r="W175" s="46"/>
    </row>
    <row r="176" spans="1:23" ht="20.100000000000001" customHeight="1" thickBot="1" x14ac:dyDescent="0.25">
      <c r="A176" s="193">
        <f t="shared" ref="A176" ca="1" si="1088">SUM(K176:K178)</f>
        <v>0</v>
      </c>
      <c r="B176" s="196">
        <v>59</v>
      </c>
      <c r="C176" s="181" t="str">
        <f>IF($D177="","",IF(IFERROR(VLOOKUP($D177,Atletas!$B$2:$F$101,5,FALSE),"") ="","CLUBE",VLOOKUP($D177,Atletas!$B$2:$F$101,5,FALSE)))</f>
        <v/>
      </c>
      <c r="D176" s="40"/>
      <c r="E176" s="187" t="str">
        <f>IF($D177="","",IF(IFERROR(VLOOKUP($D177,Atletas!$B$2:$F$101,3,FALSE),"") ="","DD/MM/AAAA",VLOOKUP($D177,Atletas!$B$2:$F$101,3,FALSE)))</f>
        <v/>
      </c>
      <c r="F176" s="184" t="str">
        <f>IF($D177="","",IF(IFERROR(VLOOKUP($D177,Atletas!$B$2:$F$101,4,FALSE),"") ="","Gênero",VLOOKUP($D177,Atletas!$B$2:$F$101,4,FALSE)))</f>
        <v/>
      </c>
      <c r="G176" s="190" t="str">
        <f>IF($D177="","",IF(IFERROR(VLOOKUP($D177,Atletas!$B$2:$F$101,2,FALSE),"") ="","Cadastro não encontrado. Digite os dados.",VLOOKUP($D177,Atletas!$B$2:$F$101,2,FALSE)))</f>
        <v/>
      </c>
      <c r="H176" s="66"/>
      <c r="I176" s="5" t="str">
        <f ca="1">IF(H176="","",IF(VLOOKUP(H176,Geral!$B$13:$D$34,3,FALSE)="&lt;=",IF(YEAR(NOW())-YEAR(E176)&gt;VLOOKUP(H176,Geral!$B$13:$C$34,2,FALSE),"ý","þ"),IF(VLOOKUP(H176,Geral!$B$13:$D$34,3,FALSE)="&gt;=",IF(YEAR(NOW())-YEAR(E176)&lt;VLOOKUP(H176,Geral!$B$13:$C$34,2,FALSE),"ý","þ"))))</f>
        <v/>
      </c>
      <c r="J176" s="178" t="str">
        <f t="shared" ref="J176" si="1089">IF(D177&lt;&gt;"","Sim","Não")</f>
        <v>Não</v>
      </c>
      <c r="K176" s="31">
        <f ca="1">SUM(IF(J176="Sim",IF(H176="",0,IF(OR(H176 = Geral!$A$43,H176 = Geral!$A$44),Geral!$H$13,IF(YEAR(NOW())-YEAR(E176) &lt; 19,Geral!$I$17,Geral!$H$17))),0),IF(H176="",0,IF(OR(H176 = Geral!$A$43,H176 = Geral!$A$44),Geral!$H$13,IF(YEAR(NOW())-YEAR(E176) &lt; 18,Geral!$I$13,Geral!$H$13))))</f>
        <v>0</v>
      </c>
      <c r="L176" s="175"/>
      <c r="M176" s="176"/>
      <c r="N176" s="177"/>
      <c r="O176" s="20" t="str">
        <f t="shared" ref="O176" si="1090">G176</f>
        <v/>
      </c>
      <c r="P176" s="69">
        <f t="shared" ref="P176" si="1091">D177</f>
        <v>0</v>
      </c>
      <c r="Q176" s="70">
        <f t="shared" si="825"/>
        <v>0</v>
      </c>
      <c r="R176" s="70"/>
      <c r="S176" s="71" t="str">
        <f t="shared" ref="S176" si="1092">E176</f>
        <v/>
      </c>
      <c r="T176" s="70" t="str">
        <f t="shared" ref="T176" si="1093">F176</f>
        <v/>
      </c>
      <c r="U176" s="21">
        <f t="shared" ref="U176" ca="1" si="1094">A176</f>
        <v>0</v>
      </c>
      <c r="V176" s="22" t="str">
        <f t="shared" ref="V176" si="1095">C176</f>
        <v/>
      </c>
      <c r="W176" s="46"/>
    </row>
    <row r="177" spans="1:23" ht="20.100000000000001" customHeight="1" thickBot="1" x14ac:dyDescent="0.25">
      <c r="A177" s="194"/>
      <c r="B177" s="197"/>
      <c r="C177" s="182"/>
      <c r="D177" s="42"/>
      <c r="E177" s="188"/>
      <c r="F177" s="185"/>
      <c r="G177" s="191"/>
      <c r="H177" s="67"/>
      <c r="I177" s="7" t="str">
        <f ca="1">IF(H177="","",IF(VLOOKUP(H177,Geral!$B$35:$D$56,3,FALSE)="&lt;=",IF(YEAR(NOW())-YEAR(E176)&gt;VLOOKUP(H177,Geral!$B$35:$C$56,2,FALSE),"ý","þ"),IF(VLOOKUP(H177,Geral!$B$35:$D$56,3,FALSE)="&gt;=",IF(YEAR(NOW())-YEAR(E176)&lt;VLOOKUP(H177,Geral!$B$35:$C$56,2,FALSE),"ý","þ"))))</f>
        <v/>
      </c>
      <c r="J177" s="179"/>
      <c r="K177" s="32">
        <f ca="1">IF(H177="",0,IF(OR(H177 = Geral!$A$43,H177 = Geral!$A$44),Geral!$H$15,IF(YEAR(NOW())-YEAR(E176) &lt; 19,Geral!$I$15,Geral!$H$15)))</f>
        <v>0</v>
      </c>
      <c r="L177" s="43"/>
      <c r="M177" s="7" t="str">
        <f ca="1">IF(L177="","",IF(VLOOKUP($H177,Geral!$B$36:$D$56,3,FALSE)="&lt;=",IF(YEAR(NOW())-YEAR(VLOOKUP(L177,Atletas!$B$2:$D$101,3,FALSE))&gt;VLOOKUP($H177,Geral!$B$36:$C$56,2,FALSE),"ý","þ"),IF(VLOOKUP($H177,Geral!$B$36:$D$56,3,FALSE)="&gt;=",IF(YEAR(NOW())-YEAR(VLOOKUP(L177,Atletas!$B$2:$D$101,3,FALSE))&lt;VLOOKUP($H177,Geral!$B$36:$C$56,2,FALSE),"ý","þ"))))</f>
        <v/>
      </c>
      <c r="N177" s="36" t="str">
        <f>IF($L177="","",IF(IFERROR(VLOOKUP($L177,Atletas!$B$2:$F$101,2,FALSE),"") ="","Cadastro não encontrado. Digite os dados.",VLOOKUP($L177,Atletas!$B$2:$F$101,2,FALSE)))</f>
        <v/>
      </c>
      <c r="O177" s="23" t="str">
        <f t="shared" ref="O177" si="1096">G176</f>
        <v/>
      </c>
      <c r="P177" s="38">
        <f t="shared" ref="P177" si="1097">D177</f>
        <v>0</v>
      </c>
      <c r="Q177" s="8">
        <f t="shared" si="825"/>
        <v>0</v>
      </c>
      <c r="R177" s="8">
        <f t="shared" ref="R177:R178" si="1098">L177</f>
        <v>0</v>
      </c>
      <c r="S177" s="9" t="str">
        <f t="shared" ref="S177" si="1099">E176</f>
        <v/>
      </c>
      <c r="T177" s="8" t="str">
        <f t="shared" ref="T177" si="1100">F176</f>
        <v/>
      </c>
      <c r="U177" s="10">
        <f t="shared" ref="U177" ca="1" si="1101">A176</f>
        <v>0</v>
      </c>
      <c r="V177" s="11" t="str">
        <f t="shared" ref="V177" si="1102">C176</f>
        <v/>
      </c>
      <c r="W177" s="46"/>
    </row>
    <row r="178" spans="1:23" ht="20.100000000000001" customHeight="1" thickBot="1" x14ac:dyDescent="0.25">
      <c r="A178" s="195"/>
      <c r="B178" s="198"/>
      <c r="C178" s="183"/>
      <c r="D178" s="41"/>
      <c r="E178" s="189"/>
      <c r="F178" s="186"/>
      <c r="G178" s="192"/>
      <c r="H178" s="68"/>
      <c r="I178" s="12" t="str">
        <f ca="1">IF(H178="","",IF(VLOOKUP(H178,Geral!$B$57:$D$67,3,FALSE)="&lt;=",IF(YEAR(NOW())-YEAR(E176)&gt;VLOOKUP(H178,Geral!$B$57:$C$67,2,FALSE),"ý","þ"),IF(VLOOKUP(H178,Geral!$B$57:$D$67,3,FALSE)="&gt;=",IF(YEAR(NOW())-YEAR(E176)&lt;VLOOKUP(H178,Geral!$B$57:$C$67,2,FALSE),"ý","þ"))))</f>
        <v/>
      </c>
      <c r="J178" s="180"/>
      <c r="K178" s="33">
        <f ca="1">IF(H178="",0,IF(OR(H178 = Geral!$A$43,H178 = Geral!$A$44),Geral!$H$15,IF(YEAR(NOW())-YEAR(E176) &lt; 19,Geral!$I$15,Geral!$H$15)))</f>
        <v>0</v>
      </c>
      <c r="L178" s="43"/>
      <c r="M178" s="7" t="str">
        <f ca="1">IF(L178="","",IF(VLOOKUP($H178,Geral!$B$58:$D$67,3,FALSE)="&lt;=",IF(YEAR(NOW())-YEAR(VLOOKUP(L178,Atletas!$B$2:$D$101,3,FALSE))&gt;VLOOKUP($H178,Geral!$B$58:$C$67,2,FALSE),"ý","þ"),IF(VLOOKUP($H178,Geral!$B$58:$D$67,3,FALSE)="&gt;=",IF(YEAR(NOW())-YEAR(VLOOKUP(L178,Atletas!$B$2:$D$101,3,FALSE))&lt;VLOOKUP($H178,Geral!$B$58:$C$67,2,FALSE),"ý","þ"))))</f>
        <v/>
      </c>
      <c r="N178" s="37" t="str">
        <f>IF($L178="","",IF(IFERROR(VLOOKUP($L178,Atletas!$B$2:$F$101,2,FALSE),"") ="","Cadastro não encontrado. Digite os dados.",VLOOKUP($L178,Atletas!$B$2:$F$101,2,FALSE)))</f>
        <v/>
      </c>
      <c r="O178" s="24" t="str">
        <f t="shared" ref="O178" si="1103">G176</f>
        <v/>
      </c>
      <c r="P178" s="39">
        <f t="shared" ref="P178" si="1104">D177</f>
        <v>0</v>
      </c>
      <c r="Q178" s="13">
        <f t="shared" si="825"/>
        <v>0</v>
      </c>
      <c r="R178" s="13">
        <f t="shared" si="1098"/>
        <v>0</v>
      </c>
      <c r="S178" s="14" t="str">
        <f>E176</f>
        <v/>
      </c>
      <c r="T178" s="13" t="str">
        <f>F176</f>
        <v/>
      </c>
      <c r="U178" s="15">
        <f t="shared" ref="U178" ca="1" si="1105">A176</f>
        <v>0</v>
      </c>
      <c r="V178" s="16" t="str">
        <f t="shared" ref="V178" si="1106">C176</f>
        <v/>
      </c>
      <c r="W178" s="46"/>
    </row>
    <row r="179" spans="1:23" ht="20.100000000000001" customHeight="1" thickBot="1" x14ac:dyDescent="0.25">
      <c r="A179" s="193">
        <f t="shared" ref="A179" ca="1" si="1107">SUM(K179:K181)</f>
        <v>0</v>
      </c>
      <c r="B179" s="196">
        <v>60</v>
      </c>
      <c r="C179" s="181" t="str">
        <f>IF($D180="","",IF(IFERROR(VLOOKUP($D180,Atletas!$B$2:$F$101,5,FALSE),"") ="","CLUBE",VLOOKUP($D180,Atletas!$B$2:$F$101,5,FALSE)))</f>
        <v/>
      </c>
      <c r="D179" s="40"/>
      <c r="E179" s="187" t="str">
        <f>IF($D180="","",IF(IFERROR(VLOOKUP($D180,Atletas!$B$2:$F$101,3,FALSE),"") ="","DD/MM/AAAA",VLOOKUP($D180,Atletas!$B$2:$F$101,3,FALSE)))</f>
        <v/>
      </c>
      <c r="F179" s="184" t="str">
        <f>IF($D180="","",IF(IFERROR(VLOOKUP($D180,Atletas!$B$2:$F$101,4,FALSE),"") ="","Gênero",VLOOKUP($D180,Atletas!$B$2:$F$101,4,FALSE)))</f>
        <v/>
      </c>
      <c r="G179" s="190" t="str">
        <f>IF($D180="","",IF(IFERROR(VLOOKUP($D180,Atletas!$B$2:$F$101,2,FALSE),"") ="","Cadastro não encontrado. Digite os dados.",VLOOKUP($D180,Atletas!$B$2:$F$101,2,FALSE)))</f>
        <v/>
      </c>
      <c r="H179" s="66"/>
      <c r="I179" s="5" t="str">
        <f ca="1">IF(H179="","",IF(VLOOKUP(H179,Geral!$B$13:$D$34,3,FALSE)="&lt;=",IF(YEAR(NOW())-YEAR(E179)&gt;VLOOKUP(H179,Geral!$B$13:$C$34,2,FALSE),"ý","þ"),IF(VLOOKUP(H179,Geral!$B$13:$D$34,3,FALSE)="&gt;=",IF(YEAR(NOW())-YEAR(E179)&lt;VLOOKUP(H179,Geral!$B$13:$C$34,2,FALSE),"ý","þ"))))</f>
        <v/>
      </c>
      <c r="J179" s="178" t="str">
        <f t="shared" ref="J179" si="1108">IF(D180&lt;&gt;"","Sim","Não")</f>
        <v>Não</v>
      </c>
      <c r="K179" s="31">
        <f ca="1">SUM(IF(J179="Sim",IF(H179="",0,IF(OR(H179 = Geral!$A$43,H179 = Geral!$A$44),Geral!$H$13,IF(YEAR(NOW())-YEAR(E179) &lt; 19,Geral!$I$17,Geral!$H$17))),0),IF(H179="",0,IF(OR(H179 = Geral!$A$43,H179 = Geral!$A$44),Geral!$H$13,IF(YEAR(NOW())-YEAR(E179) &lt; 18,Geral!$I$13,Geral!$H$13))))</f>
        <v>0</v>
      </c>
      <c r="L179" s="175"/>
      <c r="M179" s="176"/>
      <c r="N179" s="177"/>
      <c r="O179" s="20" t="str">
        <f t="shared" ref="O179" si="1109">G179</f>
        <v/>
      </c>
      <c r="P179" s="69">
        <f t="shared" ref="P179" si="1110">D180</f>
        <v>0</v>
      </c>
      <c r="Q179" s="70">
        <f t="shared" si="825"/>
        <v>0</v>
      </c>
      <c r="R179" s="70"/>
      <c r="S179" s="71" t="str">
        <f t="shared" ref="S179" si="1111">E179</f>
        <v/>
      </c>
      <c r="T179" s="70" t="str">
        <f t="shared" ref="T179" si="1112">F179</f>
        <v/>
      </c>
      <c r="U179" s="21">
        <f t="shared" ref="U179" ca="1" si="1113">A179</f>
        <v>0</v>
      </c>
      <c r="V179" s="22" t="str">
        <f t="shared" ref="V179" si="1114">C179</f>
        <v/>
      </c>
      <c r="W179" s="46"/>
    </row>
    <row r="180" spans="1:23" ht="20.100000000000001" customHeight="1" thickBot="1" x14ac:dyDescent="0.25">
      <c r="A180" s="194"/>
      <c r="B180" s="197"/>
      <c r="C180" s="182"/>
      <c r="D180" s="42"/>
      <c r="E180" s="188"/>
      <c r="F180" s="185"/>
      <c r="G180" s="191"/>
      <c r="H180" s="67"/>
      <c r="I180" s="7" t="str">
        <f ca="1">IF(H180="","",IF(VLOOKUP(H180,Geral!$B$35:$D$56,3,FALSE)="&lt;=",IF(YEAR(NOW())-YEAR(E179)&gt;VLOOKUP(H180,Geral!$B$35:$C$56,2,FALSE),"ý","þ"),IF(VLOOKUP(H180,Geral!$B$35:$D$56,3,FALSE)="&gt;=",IF(YEAR(NOW())-YEAR(E179)&lt;VLOOKUP(H180,Geral!$B$35:$C$56,2,FALSE),"ý","þ"))))</f>
        <v/>
      </c>
      <c r="J180" s="179"/>
      <c r="K180" s="32">
        <f ca="1">IF(H180="",0,IF(OR(H180 = Geral!$A$43,H180 = Geral!$A$44),Geral!$H$15,IF(YEAR(NOW())-YEAR(E179) &lt; 19,Geral!$I$15,Geral!$H$15)))</f>
        <v>0</v>
      </c>
      <c r="L180" s="43"/>
      <c r="M180" s="7" t="str">
        <f ca="1">IF(L180="","",IF(VLOOKUP($H180,Geral!$B$36:$D$56,3,FALSE)="&lt;=",IF(YEAR(NOW())-YEAR(VLOOKUP(L180,Atletas!$B$2:$D$101,3,FALSE))&gt;VLOOKUP($H180,Geral!$B$36:$C$56,2,FALSE),"ý","þ"),IF(VLOOKUP($H180,Geral!$B$36:$D$56,3,FALSE)="&gt;=",IF(YEAR(NOW())-YEAR(VLOOKUP(L180,Atletas!$B$2:$D$101,3,FALSE))&lt;VLOOKUP($H180,Geral!$B$36:$C$56,2,FALSE),"ý","þ"))))</f>
        <v/>
      </c>
      <c r="N180" s="36" t="str">
        <f>IF($L180="","",IF(IFERROR(VLOOKUP($L180,Atletas!$B$2:$F$101,2,FALSE),"") ="","Cadastro não encontrado. Digite os dados.",VLOOKUP($L180,Atletas!$B$2:$F$101,2,FALSE)))</f>
        <v/>
      </c>
      <c r="O180" s="23" t="str">
        <f t="shared" ref="O180" si="1115">G179</f>
        <v/>
      </c>
      <c r="P180" s="38">
        <f t="shared" ref="P180" si="1116">D180</f>
        <v>0</v>
      </c>
      <c r="Q180" s="8">
        <f t="shared" si="825"/>
        <v>0</v>
      </c>
      <c r="R180" s="8">
        <f t="shared" ref="R180:R181" si="1117">L180</f>
        <v>0</v>
      </c>
      <c r="S180" s="9" t="str">
        <f t="shared" ref="S180" si="1118">E179</f>
        <v/>
      </c>
      <c r="T180" s="8" t="str">
        <f t="shared" ref="T180" si="1119">F179</f>
        <v/>
      </c>
      <c r="U180" s="10">
        <f t="shared" ref="U180" ca="1" si="1120">A179</f>
        <v>0</v>
      </c>
      <c r="V180" s="11" t="str">
        <f t="shared" ref="V180" si="1121">C179</f>
        <v/>
      </c>
      <c r="W180" s="46"/>
    </row>
    <row r="181" spans="1:23" ht="20.100000000000001" customHeight="1" thickBot="1" x14ac:dyDescent="0.25">
      <c r="A181" s="195"/>
      <c r="B181" s="198"/>
      <c r="C181" s="183"/>
      <c r="D181" s="41"/>
      <c r="E181" s="189"/>
      <c r="F181" s="186"/>
      <c r="G181" s="192"/>
      <c r="H181" s="68"/>
      <c r="I181" s="12" t="str">
        <f ca="1">IF(H181="","",IF(VLOOKUP(H181,Geral!$B$57:$D$67,3,FALSE)="&lt;=",IF(YEAR(NOW())-YEAR(E179)&gt;VLOOKUP(H181,Geral!$B$57:$C$67,2,FALSE),"ý","þ"),IF(VLOOKUP(H181,Geral!$B$57:$D$67,3,FALSE)="&gt;=",IF(YEAR(NOW())-YEAR(E179)&lt;VLOOKUP(H181,Geral!$B$57:$C$67,2,FALSE),"ý","þ"))))</f>
        <v/>
      </c>
      <c r="J181" s="180"/>
      <c r="K181" s="33">
        <f ca="1">IF(H181="",0,IF(OR(H181 = Geral!$A$43,H181 = Geral!$A$44),Geral!$H$15,IF(YEAR(NOW())-YEAR(E179) &lt; 19,Geral!$I$15,Geral!$H$15)))</f>
        <v>0</v>
      </c>
      <c r="L181" s="43"/>
      <c r="M181" s="7" t="str">
        <f ca="1">IF(L181="","",IF(VLOOKUP($H181,Geral!$B$58:$D$67,3,FALSE)="&lt;=",IF(YEAR(NOW())-YEAR(VLOOKUP(L181,Atletas!$B$2:$D$101,3,FALSE))&gt;VLOOKUP($H181,Geral!$B$58:$C$67,2,FALSE),"ý","þ"),IF(VLOOKUP($H181,Geral!$B$58:$D$67,3,FALSE)="&gt;=",IF(YEAR(NOW())-YEAR(VLOOKUP(L181,Atletas!$B$2:$D$101,3,FALSE))&lt;VLOOKUP($H181,Geral!$B$58:$C$67,2,FALSE),"ý","þ"))))</f>
        <v/>
      </c>
      <c r="N181" s="37" t="str">
        <f>IF($L181="","",IF(IFERROR(VLOOKUP($L181,Atletas!$B$2:$F$101,2,FALSE),"") ="","Cadastro não encontrado. Digite os dados.",VLOOKUP($L181,Atletas!$B$2:$F$101,2,FALSE)))</f>
        <v/>
      </c>
      <c r="O181" s="24" t="str">
        <f t="shared" ref="O181" si="1122">G179</f>
        <v/>
      </c>
      <c r="P181" s="39">
        <f t="shared" ref="P181" si="1123">D180</f>
        <v>0</v>
      </c>
      <c r="Q181" s="13">
        <f t="shared" si="825"/>
        <v>0</v>
      </c>
      <c r="R181" s="13">
        <f t="shared" si="1117"/>
        <v>0</v>
      </c>
      <c r="S181" s="14" t="str">
        <f>E179</f>
        <v/>
      </c>
      <c r="T181" s="13" t="str">
        <f>F179</f>
        <v/>
      </c>
      <c r="U181" s="15">
        <f t="shared" ref="U181" ca="1" si="1124">A179</f>
        <v>0</v>
      </c>
      <c r="V181" s="16" t="str">
        <f t="shared" ref="V181" si="1125">C179</f>
        <v/>
      </c>
      <c r="W181" s="46"/>
    </row>
    <row r="182" spans="1:23" ht="20.100000000000001" customHeight="1" thickBot="1" x14ac:dyDescent="0.25">
      <c r="A182" s="193">
        <f t="shared" ref="A182" ca="1" si="1126">SUM(K182:K184)</f>
        <v>0</v>
      </c>
      <c r="B182" s="196">
        <v>61</v>
      </c>
      <c r="C182" s="181" t="str">
        <f>IF($D183="","",IF(IFERROR(VLOOKUP($D183,Atletas!$B$2:$F$101,5,FALSE),"") ="","CLUBE",VLOOKUP($D183,Atletas!$B$2:$F$101,5,FALSE)))</f>
        <v/>
      </c>
      <c r="D182" s="40"/>
      <c r="E182" s="187" t="str">
        <f>IF($D183="","",IF(IFERROR(VLOOKUP($D183,Atletas!$B$2:$F$101,3,FALSE),"") ="","DD/MM/AAAA",VLOOKUP($D183,Atletas!$B$2:$F$101,3,FALSE)))</f>
        <v/>
      </c>
      <c r="F182" s="184" t="str">
        <f>IF($D183="","",IF(IFERROR(VLOOKUP($D183,Atletas!$B$2:$F$101,4,FALSE),"") ="","Gênero",VLOOKUP($D183,Atletas!$B$2:$F$101,4,FALSE)))</f>
        <v/>
      </c>
      <c r="G182" s="190" t="str">
        <f>IF($D183="","",IF(IFERROR(VLOOKUP($D183,Atletas!$B$2:$F$101,2,FALSE),"") ="","Cadastro não encontrado. Digite os dados.",VLOOKUP($D183,Atletas!$B$2:$F$101,2,FALSE)))</f>
        <v/>
      </c>
      <c r="H182" s="66"/>
      <c r="I182" s="5" t="str">
        <f ca="1">IF(H182="","",IF(VLOOKUP(H182,Geral!$B$13:$D$34,3,FALSE)="&lt;=",IF(YEAR(NOW())-YEAR(E182)&gt;VLOOKUP(H182,Geral!$B$13:$C$34,2,FALSE),"ý","þ"),IF(VLOOKUP(H182,Geral!$B$13:$D$34,3,FALSE)="&gt;=",IF(YEAR(NOW())-YEAR(E182)&lt;VLOOKUP(H182,Geral!$B$13:$C$34,2,FALSE),"ý","þ"))))</f>
        <v/>
      </c>
      <c r="J182" s="178" t="str">
        <f t="shared" ref="J182" si="1127">IF(D183&lt;&gt;"","Sim","Não")</f>
        <v>Não</v>
      </c>
      <c r="K182" s="31">
        <f ca="1">SUM(IF(J182="Sim",IF(H182="",0,IF(OR(H182 = Geral!$A$43,H182 = Geral!$A$44),Geral!$H$13,IF(YEAR(NOW())-YEAR(E182) &lt; 19,Geral!$I$17,Geral!$H$17))),0),IF(H182="",0,IF(OR(H182 = Geral!$A$43,H182 = Geral!$A$44),Geral!$H$13,IF(YEAR(NOW())-YEAR(E182) &lt; 18,Geral!$I$13,Geral!$H$13))))</f>
        <v>0</v>
      </c>
      <c r="L182" s="175"/>
      <c r="M182" s="176"/>
      <c r="N182" s="177"/>
      <c r="O182" s="20" t="str">
        <f t="shared" ref="O182" si="1128">G182</f>
        <v/>
      </c>
      <c r="P182" s="69">
        <f t="shared" ref="P182" si="1129">D183</f>
        <v>0</v>
      </c>
      <c r="Q182" s="70">
        <f t="shared" si="825"/>
        <v>0</v>
      </c>
      <c r="R182" s="70"/>
      <c r="S182" s="71" t="str">
        <f t="shared" ref="S182" si="1130">E182</f>
        <v/>
      </c>
      <c r="T182" s="70" t="str">
        <f t="shared" ref="T182" si="1131">F182</f>
        <v/>
      </c>
      <c r="U182" s="21">
        <f t="shared" ref="U182" ca="1" si="1132">A182</f>
        <v>0</v>
      </c>
      <c r="V182" s="22" t="str">
        <f t="shared" ref="V182" si="1133">C182</f>
        <v/>
      </c>
      <c r="W182" s="46"/>
    </row>
    <row r="183" spans="1:23" ht="20.100000000000001" customHeight="1" thickBot="1" x14ac:dyDescent="0.25">
      <c r="A183" s="194"/>
      <c r="B183" s="197"/>
      <c r="C183" s="182"/>
      <c r="D183" s="42"/>
      <c r="E183" s="188"/>
      <c r="F183" s="185"/>
      <c r="G183" s="191"/>
      <c r="H183" s="67"/>
      <c r="I183" s="7" t="str">
        <f ca="1">IF(H183="","",IF(VLOOKUP(H183,Geral!$B$35:$D$56,3,FALSE)="&lt;=",IF(YEAR(NOW())-YEAR(E182)&gt;VLOOKUP(H183,Geral!$B$35:$C$56,2,FALSE),"ý","þ"),IF(VLOOKUP(H183,Geral!$B$35:$D$56,3,FALSE)="&gt;=",IF(YEAR(NOW())-YEAR(E182)&lt;VLOOKUP(H183,Geral!$B$35:$C$56,2,FALSE),"ý","þ"))))</f>
        <v/>
      </c>
      <c r="J183" s="179"/>
      <c r="K183" s="32">
        <f ca="1">IF(H183="",0,IF(OR(H183 = Geral!$A$43,H183 = Geral!$A$44),Geral!$H$15,IF(YEAR(NOW())-YEAR(E182) &lt; 19,Geral!$I$15,Geral!$H$15)))</f>
        <v>0</v>
      </c>
      <c r="L183" s="43"/>
      <c r="M183" s="7" t="str">
        <f ca="1">IF(L183="","",IF(VLOOKUP($H183,Geral!$B$36:$D$56,3,FALSE)="&lt;=",IF(YEAR(NOW())-YEAR(VLOOKUP(L183,Atletas!$B$2:$D$101,3,FALSE))&gt;VLOOKUP($H183,Geral!$B$36:$C$56,2,FALSE),"ý","þ"),IF(VLOOKUP($H183,Geral!$B$36:$D$56,3,FALSE)="&gt;=",IF(YEAR(NOW())-YEAR(VLOOKUP(L183,Atletas!$B$2:$D$101,3,FALSE))&lt;VLOOKUP($H183,Geral!$B$36:$C$56,2,FALSE),"ý","þ"))))</f>
        <v/>
      </c>
      <c r="N183" s="36" t="str">
        <f>IF($L183="","",IF(IFERROR(VLOOKUP($L183,Atletas!$B$2:$F$101,2,FALSE),"") ="","Cadastro não encontrado. Digite os dados.",VLOOKUP($L183,Atletas!$B$2:$F$101,2,FALSE)))</f>
        <v/>
      </c>
      <c r="O183" s="23" t="str">
        <f t="shared" ref="O183" si="1134">G182</f>
        <v/>
      </c>
      <c r="P183" s="38">
        <f t="shared" ref="P183" si="1135">D183</f>
        <v>0</v>
      </c>
      <c r="Q183" s="8">
        <f t="shared" si="825"/>
        <v>0</v>
      </c>
      <c r="R183" s="8">
        <f t="shared" ref="R183:R184" si="1136">L183</f>
        <v>0</v>
      </c>
      <c r="S183" s="9" t="str">
        <f t="shared" ref="S183" si="1137">E182</f>
        <v/>
      </c>
      <c r="T183" s="8" t="str">
        <f t="shared" ref="T183" si="1138">F182</f>
        <v/>
      </c>
      <c r="U183" s="10">
        <f t="shared" ref="U183" ca="1" si="1139">A182</f>
        <v>0</v>
      </c>
      <c r="V183" s="11" t="str">
        <f t="shared" ref="V183" si="1140">C182</f>
        <v/>
      </c>
      <c r="W183" s="46"/>
    </row>
    <row r="184" spans="1:23" ht="20.100000000000001" customHeight="1" thickBot="1" x14ac:dyDescent="0.25">
      <c r="A184" s="195"/>
      <c r="B184" s="198"/>
      <c r="C184" s="183"/>
      <c r="D184" s="41"/>
      <c r="E184" s="189"/>
      <c r="F184" s="186"/>
      <c r="G184" s="192"/>
      <c r="H184" s="68"/>
      <c r="I184" s="12" t="str">
        <f ca="1">IF(H184="","",IF(VLOOKUP(H184,Geral!$B$57:$D$67,3,FALSE)="&lt;=",IF(YEAR(NOW())-YEAR(E182)&gt;VLOOKUP(H184,Geral!$B$57:$C$67,2,FALSE),"ý","þ"),IF(VLOOKUP(H184,Geral!$B$57:$D$67,3,FALSE)="&gt;=",IF(YEAR(NOW())-YEAR(E182)&lt;VLOOKUP(H184,Geral!$B$57:$C$67,2,FALSE),"ý","þ"))))</f>
        <v/>
      </c>
      <c r="J184" s="180"/>
      <c r="K184" s="33">
        <f ca="1">IF(H184="",0,IF(OR(H184 = Geral!$A$43,H184 = Geral!$A$44),Geral!$H$15,IF(YEAR(NOW())-YEAR(E182) &lt; 19,Geral!$I$15,Geral!$H$15)))</f>
        <v>0</v>
      </c>
      <c r="L184" s="43"/>
      <c r="M184" s="7" t="str">
        <f ca="1">IF(L184="","",IF(VLOOKUP($H184,Geral!$B$58:$D$67,3,FALSE)="&lt;=",IF(YEAR(NOW())-YEAR(VLOOKUP(L184,Atletas!$B$2:$D$101,3,FALSE))&gt;VLOOKUP($H184,Geral!$B$58:$C$67,2,FALSE),"ý","þ"),IF(VLOOKUP($H184,Geral!$B$58:$D$67,3,FALSE)="&gt;=",IF(YEAR(NOW())-YEAR(VLOOKUP(L184,Atletas!$B$2:$D$101,3,FALSE))&lt;VLOOKUP($H184,Geral!$B$58:$C$67,2,FALSE),"ý","þ"))))</f>
        <v/>
      </c>
      <c r="N184" s="37" t="str">
        <f>IF($L184="","",IF(IFERROR(VLOOKUP($L184,Atletas!$B$2:$F$101,2,FALSE),"") ="","Cadastro não encontrado. Digite os dados.",VLOOKUP($L184,Atletas!$B$2:$F$101,2,FALSE)))</f>
        <v/>
      </c>
      <c r="O184" s="24" t="str">
        <f t="shared" ref="O184" si="1141">G182</f>
        <v/>
      </c>
      <c r="P184" s="39">
        <f t="shared" ref="P184" si="1142">D183</f>
        <v>0</v>
      </c>
      <c r="Q184" s="13">
        <f t="shared" si="825"/>
        <v>0</v>
      </c>
      <c r="R184" s="13">
        <f t="shared" si="1136"/>
        <v>0</v>
      </c>
      <c r="S184" s="14" t="str">
        <f>E182</f>
        <v/>
      </c>
      <c r="T184" s="13" t="str">
        <f>F182</f>
        <v/>
      </c>
      <c r="U184" s="15">
        <f t="shared" ref="U184" ca="1" si="1143">A182</f>
        <v>0</v>
      </c>
      <c r="V184" s="16" t="str">
        <f t="shared" ref="V184" si="1144">C182</f>
        <v/>
      </c>
      <c r="W184" s="46"/>
    </row>
    <row r="185" spans="1:23" ht="20.100000000000001" customHeight="1" thickBot="1" x14ac:dyDescent="0.25">
      <c r="A185" s="193">
        <f t="shared" ref="A185" ca="1" si="1145">SUM(K185:K187)</f>
        <v>0</v>
      </c>
      <c r="B185" s="196">
        <v>62</v>
      </c>
      <c r="C185" s="181" t="str">
        <f>IF($D186="","",IF(IFERROR(VLOOKUP($D186,Atletas!$B$2:$F$101,5,FALSE),"") ="","CLUBE",VLOOKUP($D186,Atletas!$B$2:$F$101,5,FALSE)))</f>
        <v/>
      </c>
      <c r="D185" s="40"/>
      <c r="E185" s="187" t="str">
        <f>IF($D186="","",IF(IFERROR(VLOOKUP($D186,Atletas!$B$2:$F$101,3,FALSE),"") ="","DD/MM/AAAA",VLOOKUP($D186,Atletas!$B$2:$F$101,3,FALSE)))</f>
        <v/>
      </c>
      <c r="F185" s="184" t="str">
        <f>IF($D186="","",IF(IFERROR(VLOOKUP($D186,Atletas!$B$2:$F$101,4,FALSE),"") ="","Gênero",VLOOKUP($D186,Atletas!$B$2:$F$101,4,FALSE)))</f>
        <v/>
      </c>
      <c r="G185" s="190" t="str">
        <f>IF($D186="","",IF(IFERROR(VLOOKUP($D186,Atletas!$B$2:$F$101,2,FALSE),"") ="","Cadastro não encontrado. Digite os dados.",VLOOKUP($D186,Atletas!$B$2:$F$101,2,FALSE)))</f>
        <v/>
      </c>
      <c r="H185" s="66"/>
      <c r="I185" s="5" t="str">
        <f ca="1">IF(H185="","",IF(VLOOKUP(H185,Geral!$B$13:$D$34,3,FALSE)="&lt;=",IF(YEAR(NOW())-YEAR(E185)&gt;VLOOKUP(H185,Geral!$B$13:$C$34,2,FALSE),"ý","þ"),IF(VLOOKUP(H185,Geral!$B$13:$D$34,3,FALSE)="&gt;=",IF(YEAR(NOW())-YEAR(E185)&lt;VLOOKUP(H185,Geral!$B$13:$C$34,2,FALSE),"ý","þ"))))</f>
        <v/>
      </c>
      <c r="J185" s="178" t="str">
        <f t="shared" ref="J185" si="1146">IF(D186&lt;&gt;"","Sim","Não")</f>
        <v>Não</v>
      </c>
      <c r="K185" s="31">
        <f ca="1">SUM(IF(J185="Sim",IF(H185="",0,IF(OR(H185 = Geral!$A$43,H185 = Geral!$A$44),Geral!$H$13,IF(YEAR(NOW())-YEAR(E185) &lt; 19,Geral!$I$17,Geral!$H$17))),0),IF(H185="",0,IF(OR(H185 = Geral!$A$43,H185 = Geral!$A$44),Geral!$H$13,IF(YEAR(NOW())-YEAR(E185) &lt; 18,Geral!$I$13,Geral!$H$13))))</f>
        <v>0</v>
      </c>
      <c r="L185" s="175"/>
      <c r="M185" s="176"/>
      <c r="N185" s="177"/>
      <c r="O185" s="20" t="str">
        <f t="shared" ref="O185" si="1147">G185</f>
        <v/>
      </c>
      <c r="P185" s="69">
        <f t="shared" ref="P185" si="1148">D186</f>
        <v>0</v>
      </c>
      <c r="Q185" s="70">
        <f t="shared" si="825"/>
        <v>0</v>
      </c>
      <c r="R185" s="70"/>
      <c r="S185" s="71" t="str">
        <f t="shared" ref="S185" si="1149">E185</f>
        <v/>
      </c>
      <c r="T185" s="70" t="str">
        <f t="shared" ref="T185" si="1150">F185</f>
        <v/>
      </c>
      <c r="U185" s="21">
        <f t="shared" ref="U185" ca="1" si="1151">A185</f>
        <v>0</v>
      </c>
      <c r="V185" s="22" t="str">
        <f t="shared" ref="V185" si="1152">C185</f>
        <v/>
      </c>
      <c r="W185" s="46"/>
    </row>
    <row r="186" spans="1:23" ht="20.100000000000001" customHeight="1" thickBot="1" x14ac:dyDescent="0.25">
      <c r="A186" s="194"/>
      <c r="B186" s="197"/>
      <c r="C186" s="182"/>
      <c r="D186" s="42"/>
      <c r="E186" s="188"/>
      <c r="F186" s="185"/>
      <c r="G186" s="191"/>
      <c r="H186" s="67"/>
      <c r="I186" s="7" t="str">
        <f ca="1">IF(H186="","",IF(VLOOKUP(H186,Geral!$B$35:$D$56,3,FALSE)="&lt;=",IF(YEAR(NOW())-YEAR(E185)&gt;VLOOKUP(H186,Geral!$B$35:$C$56,2,FALSE),"ý","þ"),IF(VLOOKUP(H186,Geral!$B$35:$D$56,3,FALSE)="&gt;=",IF(YEAR(NOW())-YEAR(E185)&lt;VLOOKUP(H186,Geral!$B$35:$C$56,2,FALSE),"ý","þ"))))</f>
        <v/>
      </c>
      <c r="J186" s="179"/>
      <c r="K186" s="32">
        <f ca="1">IF(H186="",0,IF(OR(H186 = Geral!$A$43,H186 = Geral!$A$44),Geral!$H$15,IF(YEAR(NOW())-YEAR(E185) &lt; 19,Geral!$I$15,Geral!$H$15)))</f>
        <v>0</v>
      </c>
      <c r="L186" s="43"/>
      <c r="M186" s="7" t="str">
        <f ca="1">IF(L186="","",IF(VLOOKUP($H186,Geral!$B$36:$D$56,3,FALSE)="&lt;=",IF(YEAR(NOW())-YEAR(VLOOKUP(L186,Atletas!$B$2:$D$101,3,FALSE))&gt;VLOOKUP($H186,Geral!$B$36:$C$56,2,FALSE),"ý","þ"),IF(VLOOKUP($H186,Geral!$B$36:$D$56,3,FALSE)="&gt;=",IF(YEAR(NOW())-YEAR(VLOOKUP(L186,Atletas!$B$2:$D$101,3,FALSE))&lt;VLOOKUP($H186,Geral!$B$36:$C$56,2,FALSE),"ý","þ"))))</f>
        <v/>
      </c>
      <c r="N186" s="36" t="str">
        <f>IF($L186="","",IF(IFERROR(VLOOKUP($L186,Atletas!$B$2:$F$101,2,FALSE),"") ="","Cadastro não encontrado. Digite os dados.",VLOOKUP($L186,Atletas!$B$2:$F$101,2,FALSE)))</f>
        <v/>
      </c>
      <c r="O186" s="23" t="str">
        <f t="shared" ref="O186" si="1153">G185</f>
        <v/>
      </c>
      <c r="P186" s="38">
        <f t="shared" ref="P186" si="1154">D186</f>
        <v>0</v>
      </c>
      <c r="Q186" s="8">
        <f t="shared" si="825"/>
        <v>0</v>
      </c>
      <c r="R186" s="8">
        <f t="shared" ref="R186:R187" si="1155">L186</f>
        <v>0</v>
      </c>
      <c r="S186" s="9" t="str">
        <f t="shared" ref="S186" si="1156">E185</f>
        <v/>
      </c>
      <c r="T186" s="8" t="str">
        <f t="shared" ref="T186" si="1157">F185</f>
        <v/>
      </c>
      <c r="U186" s="10">
        <f t="shared" ref="U186" ca="1" si="1158">A185</f>
        <v>0</v>
      </c>
      <c r="V186" s="11" t="str">
        <f t="shared" ref="V186" si="1159">C185</f>
        <v/>
      </c>
      <c r="W186" s="46"/>
    </row>
    <row r="187" spans="1:23" ht="20.100000000000001" customHeight="1" thickBot="1" x14ac:dyDescent="0.25">
      <c r="A187" s="195"/>
      <c r="B187" s="198"/>
      <c r="C187" s="183"/>
      <c r="D187" s="41"/>
      <c r="E187" s="189"/>
      <c r="F187" s="186"/>
      <c r="G187" s="192"/>
      <c r="H187" s="68"/>
      <c r="I187" s="12" t="str">
        <f ca="1">IF(H187="","",IF(VLOOKUP(H187,Geral!$B$57:$D$67,3,FALSE)="&lt;=",IF(YEAR(NOW())-YEAR(E185)&gt;VLOOKUP(H187,Geral!$B$57:$C$67,2,FALSE),"ý","þ"),IF(VLOOKUP(H187,Geral!$B$57:$D$67,3,FALSE)="&gt;=",IF(YEAR(NOW())-YEAR(E185)&lt;VLOOKUP(H187,Geral!$B$57:$C$67,2,FALSE),"ý","þ"))))</f>
        <v/>
      </c>
      <c r="J187" s="180"/>
      <c r="K187" s="33">
        <f ca="1">IF(H187="",0,IF(OR(H187 = Geral!$A$43,H187 = Geral!$A$44),Geral!$H$15,IF(YEAR(NOW())-YEAR(E185) &lt; 19,Geral!$I$15,Geral!$H$15)))</f>
        <v>0</v>
      </c>
      <c r="L187" s="43"/>
      <c r="M187" s="7" t="str">
        <f ca="1">IF(L187="","",IF(VLOOKUP($H187,Geral!$B$58:$D$67,3,FALSE)="&lt;=",IF(YEAR(NOW())-YEAR(VLOOKUP(L187,Atletas!$B$2:$D$101,3,FALSE))&gt;VLOOKUP($H187,Geral!$B$58:$C$67,2,FALSE),"ý","þ"),IF(VLOOKUP($H187,Geral!$B$58:$D$67,3,FALSE)="&gt;=",IF(YEAR(NOW())-YEAR(VLOOKUP(L187,Atletas!$B$2:$D$101,3,FALSE))&lt;VLOOKUP($H187,Geral!$B$58:$C$67,2,FALSE),"ý","þ"))))</f>
        <v/>
      </c>
      <c r="N187" s="37" t="str">
        <f>IF($L187="","",IF(IFERROR(VLOOKUP($L187,Atletas!$B$2:$F$101,2,FALSE),"") ="","Cadastro não encontrado. Digite os dados.",VLOOKUP($L187,Atletas!$B$2:$F$101,2,FALSE)))</f>
        <v/>
      </c>
      <c r="O187" s="24" t="str">
        <f t="shared" ref="O187" si="1160">G185</f>
        <v/>
      </c>
      <c r="P187" s="39">
        <f t="shared" ref="P187" si="1161">D186</f>
        <v>0</v>
      </c>
      <c r="Q187" s="13">
        <f t="shared" si="825"/>
        <v>0</v>
      </c>
      <c r="R187" s="13">
        <f t="shared" si="1155"/>
        <v>0</v>
      </c>
      <c r="S187" s="14" t="str">
        <f>E185</f>
        <v/>
      </c>
      <c r="T187" s="13" t="str">
        <f>F185</f>
        <v/>
      </c>
      <c r="U187" s="15">
        <f t="shared" ref="U187" ca="1" si="1162">A185</f>
        <v>0</v>
      </c>
      <c r="V187" s="16" t="str">
        <f t="shared" ref="V187" si="1163">C185</f>
        <v/>
      </c>
      <c r="W187" s="46"/>
    </row>
    <row r="188" spans="1:23" ht="20.100000000000001" customHeight="1" thickBot="1" x14ac:dyDescent="0.25">
      <c r="A188" s="193">
        <f t="shared" ref="A188" ca="1" si="1164">SUM(K188:K190)</f>
        <v>0</v>
      </c>
      <c r="B188" s="196">
        <v>63</v>
      </c>
      <c r="C188" s="181" t="str">
        <f>IF($D189="","",IF(IFERROR(VLOOKUP($D189,Atletas!$B$2:$F$101,5,FALSE),"") ="","CLUBE",VLOOKUP($D189,Atletas!$B$2:$F$101,5,FALSE)))</f>
        <v/>
      </c>
      <c r="D188" s="40"/>
      <c r="E188" s="187" t="str">
        <f>IF($D189="","",IF(IFERROR(VLOOKUP($D189,Atletas!$B$2:$F$101,3,FALSE),"") ="","DD/MM/AAAA",VLOOKUP($D189,Atletas!$B$2:$F$101,3,FALSE)))</f>
        <v/>
      </c>
      <c r="F188" s="184" t="str">
        <f>IF($D189="","",IF(IFERROR(VLOOKUP($D189,Atletas!$B$2:$F$101,4,FALSE),"") ="","Gênero",VLOOKUP($D189,Atletas!$B$2:$F$101,4,FALSE)))</f>
        <v/>
      </c>
      <c r="G188" s="190" t="str">
        <f>IF($D189="","",IF(IFERROR(VLOOKUP($D189,Atletas!$B$2:$F$101,2,FALSE),"") ="","Cadastro não encontrado. Digite os dados.",VLOOKUP($D189,Atletas!$B$2:$F$101,2,FALSE)))</f>
        <v/>
      </c>
      <c r="H188" s="66"/>
      <c r="I188" s="5" t="str">
        <f ca="1">IF(H188="","",IF(VLOOKUP(H188,Geral!$B$13:$D$34,3,FALSE)="&lt;=",IF(YEAR(NOW())-YEAR(E188)&gt;VLOOKUP(H188,Geral!$B$13:$C$34,2,FALSE),"ý","þ"),IF(VLOOKUP(H188,Geral!$B$13:$D$34,3,FALSE)="&gt;=",IF(YEAR(NOW())-YEAR(E188)&lt;VLOOKUP(H188,Geral!$B$13:$C$34,2,FALSE),"ý","þ"))))</f>
        <v/>
      </c>
      <c r="J188" s="178" t="str">
        <f t="shared" ref="J188" si="1165">IF(D189&lt;&gt;"","Sim","Não")</f>
        <v>Não</v>
      </c>
      <c r="K188" s="31">
        <f ca="1">SUM(IF(J188="Sim",IF(H188="",0,IF(OR(H188 = Geral!$A$43,H188 = Geral!$A$44),Geral!$H$13,IF(YEAR(NOW())-YEAR(E188) &lt; 19,Geral!$I$17,Geral!$H$17))),0),IF(H188="",0,IF(OR(H188 = Geral!$A$43,H188 = Geral!$A$44),Geral!$H$13,IF(YEAR(NOW())-YEAR(E188) &lt; 18,Geral!$I$13,Geral!$H$13))))</f>
        <v>0</v>
      </c>
      <c r="L188" s="175"/>
      <c r="M188" s="176"/>
      <c r="N188" s="177"/>
      <c r="O188" s="20" t="str">
        <f t="shared" ref="O188" si="1166">G188</f>
        <v/>
      </c>
      <c r="P188" s="69">
        <f t="shared" ref="P188" si="1167">D189</f>
        <v>0</v>
      </c>
      <c r="Q188" s="70">
        <f t="shared" si="825"/>
        <v>0</v>
      </c>
      <c r="R188" s="70"/>
      <c r="S188" s="71" t="str">
        <f t="shared" ref="S188" si="1168">E188</f>
        <v/>
      </c>
      <c r="T188" s="70" t="str">
        <f t="shared" ref="T188" si="1169">F188</f>
        <v/>
      </c>
      <c r="U188" s="21">
        <f t="shared" ref="U188" ca="1" si="1170">A188</f>
        <v>0</v>
      </c>
      <c r="V188" s="22" t="str">
        <f t="shared" ref="V188" si="1171">C188</f>
        <v/>
      </c>
      <c r="W188" s="46"/>
    </row>
    <row r="189" spans="1:23" ht="20.100000000000001" customHeight="1" thickBot="1" x14ac:dyDescent="0.25">
      <c r="A189" s="194"/>
      <c r="B189" s="197"/>
      <c r="C189" s="182"/>
      <c r="D189" s="42"/>
      <c r="E189" s="188"/>
      <c r="F189" s="185"/>
      <c r="G189" s="191"/>
      <c r="H189" s="67"/>
      <c r="I189" s="7" t="str">
        <f ca="1">IF(H189="","",IF(VLOOKUP(H189,Geral!$B$35:$D$56,3,FALSE)="&lt;=",IF(YEAR(NOW())-YEAR(E188)&gt;VLOOKUP(H189,Geral!$B$35:$C$56,2,FALSE),"ý","þ"),IF(VLOOKUP(H189,Geral!$B$35:$D$56,3,FALSE)="&gt;=",IF(YEAR(NOW())-YEAR(E188)&lt;VLOOKUP(H189,Geral!$B$35:$C$56,2,FALSE),"ý","þ"))))</f>
        <v/>
      </c>
      <c r="J189" s="179"/>
      <c r="K189" s="32">
        <f ca="1">IF(H189="",0,IF(OR(H189 = Geral!$A$43,H189 = Geral!$A$44),Geral!$H$15,IF(YEAR(NOW())-YEAR(E188) &lt; 19,Geral!$I$15,Geral!$H$15)))</f>
        <v>0</v>
      </c>
      <c r="L189" s="43"/>
      <c r="M189" s="7" t="str">
        <f ca="1">IF(L189="","",IF(VLOOKUP($H189,Geral!$B$36:$D$56,3,FALSE)="&lt;=",IF(YEAR(NOW())-YEAR(VLOOKUP(L189,Atletas!$B$2:$D$101,3,FALSE))&gt;VLOOKUP($H189,Geral!$B$36:$C$56,2,FALSE),"ý","þ"),IF(VLOOKUP($H189,Geral!$B$36:$D$56,3,FALSE)="&gt;=",IF(YEAR(NOW())-YEAR(VLOOKUP(L189,Atletas!$B$2:$D$101,3,FALSE))&lt;VLOOKUP($H189,Geral!$B$36:$C$56,2,FALSE),"ý","þ"))))</f>
        <v/>
      </c>
      <c r="N189" s="36" t="str">
        <f>IF($L189="","",IF(IFERROR(VLOOKUP($L189,Atletas!$B$2:$F$101,2,FALSE),"") ="","Cadastro não encontrado. Digite os dados.",VLOOKUP($L189,Atletas!$B$2:$F$101,2,FALSE)))</f>
        <v/>
      </c>
      <c r="O189" s="23" t="str">
        <f t="shared" ref="O189" si="1172">G188</f>
        <v/>
      </c>
      <c r="P189" s="38">
        <f t="shared" ref="P189" si="1173">D189</f>
        <v>0</v>
      </c>
      <c r="Q189" s="8">
        <f t="shared" si="825"/>
        <v>0</v>
      </c>
      <c r="R189" s="8">
        <f t="shared" ref="R189:R190" si="1174">L189</f>
        <v>0</v>
      </c>
      <c r="S189" s="9" t="str">
        <f t="shared" ref="S189" si="1175">E188</f>
        <v/>
      </c>
      <c r="T189" s="8" t="str">
        <f t="shared" ref="T189" si="1176">F188</f>
        <v/>
      </c>
      <c r="U189" s="10">
        <f t="shared" ref="U189" ca="1" si="1177">A188</f>
        <v>0</v>
      </c>
      <c r="V189" s="11" t="str">
        <f t="shared" ref="V189" si="1178">C188</f>
        <v/>
      </c>
      <c r="W189" s="46"/>
    </row>
    <row r="190" spans="1:23" ht="20.100000000000001" customHeight="1" thickBot="1" x14ac:dyDescent="0.25">
      <c r="A190" s="195"/>
      <c r="B190" s="198"/>
      <c r="C190" s="183"/>
      <c r="D190" s="41"/>
      <c r="E190" s="189"/>
      <c r="F190" s="186"/>
      <c r="G190" s="192"/>
      <c r="H190" s="68"/>
      <c r="I190" s="12" t="str">
        <f ca="1">IF(H190="","",IF(VLOOKUP(H190,Geral!$B$57:$D$67,3,FALSE)="&lt;=",IF(YEAR(NOW())-YEAR(E188)&gt;VLOOKUP(H190,Geral!$B$57:$C$67,2,FALSE),"ý","þ"),IF(VLOOKUP(H190,Geral!$B$57:$D$67,3,FALSE)="&gt;=",IF(YEAR(NOW())-YEAR(E188)&lt;VLOOKUP(H190,Geral!$B$57:$C$67,2,FALSE),"ý","þ"))))</f>
        <v/>
      </c>
      <c r="J190" s="180"/>
      <c r="K190" s="33">
        <f ca="1">IF(H190="",0,IF(OR(H190 = Geral!$A$43,H190 = Geral!$A$44),Geral!$H$15,IF(YEAR(NOW())-YEAR(E188) &lt; 19,Geral!$I$15,Geral!$H$15)))</f>
        <v>0</v>
      </c>
      <c r="L190" s="43"/>
      <c r="M190" s="7" t="str">
        <f ca="1">IF(L190="","",IF(VLOOKUP($H190,Geral!$B$58:$D$67,3,FALSE)="&lt;=",IF(YEAR(NOW())-YEAR(VLOOKUP(L190,Atletas!$B$2:$D$101,3,FALSE))&gt;VLOOKUP($H190,Geral!$B$58:$C$67,2,FALSE),"ý","þ"),IF(VLOOKUP($H190,Geral!$B$58:$D$67,3,FALSE)="&gt;=",IF(YEAR(NOW())-YEAR(VLOOKUP(L190,Atletas!$B$2:$D$101,3,FALSE))&lt;VLOOKUP($H190,Geral!$B$58:$C$67,2,FALSE),"ý","þ"))))</f>
        <v/>
      </c>
      <c r="N190" s="37" t="str">
        <f>IF($L190="","",IF(IFERROR(VLOOKUP($L190,Atletas!$B$2:$F$101,2,FALSE),"") ="","Cadastro não encontrado. Digite os dados.",VLOOKUP($L190,Atletas!$B$2:$F$101,2,FALSE)))</f>
        <v/>
      </c>
      <c r="O190" s="24" t="str">
        <f t="shared" ref="O190" si="1179">G188</f>
        <v/>
      </c>
      <c r="P190" s="39">
        <f t="shared" ref="P190" si="1180">D189</f>
        <v>0</v>
      </c>
      <c r="Q190" s="13">
        <f t="shared" si="825"/>
        <v>0</v>
      </c>
      <c r="R190" s="13">
        <f t="shared" si="1174"/>
        <v>0</v>
      </c>
      <c r="S190" s="14" t="str">
        <f>E188</f>
        <v/>
      </c>
      <c r="T190" s="13" t="str">
        <f>F188</f>
        <v/>
      </c>
      <c r="U190" s="15">
        <f t="shared" ref="U190" ca="1" si="1181">A188</f>
        <v>0</v>
      </c>
      <c r="V190" s="16" t="str">
        <f t="shared" ref="V190" si="1182">C188</f>
        <v/>
      </c>
      <c r="W190" s="46"/>
    </row>
    <row r="191" spans="1:23" ht="20.100000000000001" customHeight="1" thickBot="1" x14ac:dyDescent="0.25">
      <c r="A191" s="193">
        <f t="shared" ref="A191" ca="1" si="1183">SUM(K191:K193)</f>
        <v>0</v>
      </c>
      <c r="B191" s="196">
        <v>64</v>
      </c>
      <c r="C191" s="181" t="str">
        <f>IF($D192="","",IF(IFERROR(VLOOKUP($D192,Atletas!$B$2:$F$101,5,FALSE),"") ="","CLUBE",VLOOKUP($D192,Atletas!$B$2:$F$101,5,FALSE)))</f>
        <v/>
      </c>
      <c r="D191" s="40"/>
      <c r="E191" s="187" t="str">
        <f>IF($D192="","",IF(IFERROR(VLOOKUP($D192,Atletas!$B$2:$F$101,3,FALSE),"") ="","DD/MM/AAAA",VLOOKUP($D192,Atletas!$B$2:$F$101,3,FALSE)))</f>
        <v/>
      </c>
      <c r="F191" s="184" t="str">
        <f>IF($D192="","",IF(IFERROR(VLOOKUP($D192,Atletas!$B$2:$F$101,4,FALSE),"") ="","Gênero",VLOOKUP($D192,Atletas!$B$2:$F$101,4,FALSE)))</f>
        <v/>
      </c>
      <c r="G191" s="190" t="str">
        <f>IF($D192="","",IF(IFERROR(VLOOKUP($D192,Atletas!$B$2:$F$101,2,FALSE),"") ="","Cadastro não encontrado. Digite os dados.",VLOOKUP($D192,Atletas!$B$2:$F$101,2,FALSE)))</f>
        <v/>
      </c>
      <c r="H191" s="66"/>
      <c r="I191" s="5" t="str">
        <f ca="1">IF(H191="","",IF(VLOOKUP(H191,Geral!$B$13:$D$34,3,FALSE)="&lt;=",IF(YEAR(NOW())-YEAR(E191)&gt;VLOOKUP(H191,Geral!$B$13:$C$34,2,FALSE),"ý","þ"),IF(VLOOKUP(H191,Geral!$B$13:$D$34,3,FALSE)="&gt;=",IF(YEAR(NOW())-YEAR(E191)&lt;VLOOKUP(H191,Geral!$B$13:$C$34,2,FALSE),"ý","þ"))))</f>
        <v/>
      </c>
      <c r="J191" s="178" t="str">
        <f t="shared" ref="J191" si="1184">IF(D192&lt;&gt;"","Sim","Não")</f>
        <v>Não</v>
      </c>
      <c r="K191" s="31">
        <f ca="1">SUM(IF(J191="Sim",IF(H191="",0,IF(OR(H191 = Geral!$A$43,H191 = Geral!$A$44),Geral!$H$13,IF(YEAR(NOW())-YEAR(E191) &lt; 19,Geral!$I$17,Geral!$H$17))),0),IF(H191="",0,IF(OR(H191 = Geral!$A$43,H191 = Geral!$A$44),Geral!$H$13,IF(YEAR(NOW())-YEAR(E191) &lt; 18,Geral!$I$13,Geral!$H$13))))</f>
        <v>0</v>
      </c>
      <c r="L191" s="175"/>
      <c r="M191" s="176"/>
      <c r="N191" s="177"/>
      <c r="O191" s="20" t="str">
        <f t="shared" ref="O191" si="1185">G191</f>
        <v/>
      </c>
      <c r="P191" s="69">
        <f t="shared" ref="P191" si="1186">D192</f>
        <v>0</v>
      </c>
      <c r="Q191" s="70">
        <f t="shared" si="825"/>
        <v>0</v>
      </c>
      <c r="R191" s="70"/>
      <c r="S191" s="71" t="str">
        <f t="shared" ref="S191" si="1187">E191</f>
        <v/>
      </c>
      <c r="T191" s="70" t="str">
        <f t="shared" ref="T191" si="1188">F191</f>
        <v/>
      </c>
      <c r="U191" s="21">
        <f t="shared" ref="U191" ca="1" si="1189">A191</f>
        <v>0</v>
      </c>
      <c r="V191" s="22" t="str">
        <f t="shared" ref="V191" si="1190">C191</f>
        <v/>
      </c>
      <c r="W191" s="46"/>
    </row>
    <row r="192" spans="1:23" ht="20.100000000000001" customHeight="1" thickBot="1" x14ac:dyDescent="0.25">
      <c r="A192" s="194"/>
      <c r="B192" s="197"/>
      <c r="C192" s="182"/>
      <c r="D192" s="42"/>
      <c r="E192" s="188"/>
      <c r="F192" s="185"/>
      <c r="G192" s="191"/>
      <c r="H192" s="67"/>
      <c r="I192" s="7" t="str">
        <f ca="1">IF(H192="","",IF(VLOOKUP(H192,Geral!$B$35:$D$56,3,FALSE)="&lt;=",IF(YEAR(NOW())-YEAR(E191)&gt;VLOOKUP(H192,Geral!$B$35:$C$56,2,FALSE),"ý","þ"),IF(VLOOKUP(H192,Geral!$B$35:$D$56,3,FALSE)="&gt;=",IF(YEAR(NOW())-YEAR(E191)&lt;VLOOKUP(H192,Geral!$B$35:$C$56,2,FALSE),"ý","þ"))))</f>
        <v/>
      </c>
      <c r="J192" s="179"/>
      <c r="K192" s="32">
        <f ca="1">IF(H192="",0,IF(OR(H192 = Geral!$A$43,H192 = Geral!$A$44),Geral!$H$15,IF(YEAR(NOW())-YEAR(E191) &lt; 19,Geral!$I$15,Geral!$H$15)))</f>
        <v>0</v>
      </c>
      <c r="L192" s="43"/>
      <c r="M192" s="7" t="str">
        <f ca="1">IF(L192="","",IF(VLOOKUP($H192,Geral!$B$36:$D$56,3,FALSE)="&lt;=",IF(YEAR(NOW())-YEAR(VLOOKUP(L192,Atletas!$B$2:$D$101,3,FALSE))&gt;VLOOKUP($H192,Geral!$B$36:$C$56,2,FALSE),"ý","þ"),IF(VLOOKUP($H192,Geral!$B$36:$D$56,3,FALSE)="&gt;=",IF(YEAR(NOW())-YEAR(VLOOKUP(L192,Atletas!$B$2:$D$101,3,FALSE))&lt;VLOOKUP($H192,Geral!$B$36:$C$56,2,FALSE),"ý","þ"))))</f>
        <v/>
      </c>
      <c r="N192" s="36" t="str">
        <f>IF($L192="","",IF(IFERROR(VLOOKUP($L192,Atletas!$B$2:$F$101,2,FALSE),"") ="","Cadastro não encontrado. Digite os dados.",VLOOKUP($L192,Atletas!$B$2:$F$101,2,FALSE)))</f>
        <v/>
      </c>
      <c r="O192" s="23" t="str">
        <f t="shared" ref="O192" si="1191">G191</f>
        <v/>
      </c>
      <c r="P192" s="38">
        <f t="shared" ref="P192" si="1192">D192</f>
        <v>0</v>
      </c>
      <c r="Q192" s="8">
        <f t="shared" si="825"/>
        <v>0</v>
      </c>
      <c r="R192" s="8">
        <f t="shared" ref="R192:R193" si="1193">L192</f>
        <v>0</v>
      </c>
      <c r="S192" s="9" t="str">
        <f t="shared" ref="S192" si="1194">E191</f>
        <v/>
      </c>
      <c r="T192" s="8" t="str">
        <f t="shared" ref="T192" si="1195">F191</f>
        <v/>
      </c>
      <c r="U192" s="10">
        <f t="shared" ref="U192" ca="1" si="1196">A191</f>
        <v>0</v>
      </c>
      <c r="V192" s="11" t="str">
        <f t="shared" ref="V192" si="1197">C191</f>
        <v/>
      </c>
      <c r="W192" s="46"/>
    </row>
    <row r="193" spans="1:23" ht="20.100000000000001" customHeight="1" thickBot="1" x14ac:dyDescent="0.25">
      <c r="A193" s="195"/>
      <c r="B193" s="198"/>
      <c r="C193" s="183"/>
      <c r="D193" s="41"/>
      <c r="E193" s="189"/>
      <c r="F193" s="186"/>
      <c r="G193" s="192"/>
      <c r="H193" s="68"/>
      <c r="I193" s="12" t="str">
        <f ca="1">IF(H193="","",IF(VLOOKUP(H193,Geral!$B$57:$D$67,3,FALSE)="&lt;=",IF(YEAR(NOW())-YEAR(E191)&gt;VLOOKUP(H193,Geral!$B$57:$C$67,2,FALSE),"ý","þ"),IF(VLOOKUP(H193,Geral!$B$57:$D$67,3,FALSE)="&gt;=",IF(YEAR(NOW())-YEAR(E191)&lt;VLOOKUP(H193,Geral!$B$57:$C$67,2,FALSE),"ý","þ"))))</f>
        <v/>
      </c>
      <c r="J193" s="180"/>
      <c r="K193" s="33">
        <f ca="1">IF(H193="",0,IF(OR(H193 = Geral!$A$43,H193 = Geral!$A$44),Geral!$H$15,IF(YEAR(NOW())-YEAR(E191) &lt; 19,Geral!$I$15,Geral!$H$15)))</f>
        <v>0</v>
      </c>
      <c r="L193" s="43"/>
      <c r="M193" s="7" t="str">
        <f ca="1">IF(L193="","",IF(VLOOKUP($H193,Geral!$B$58:$D$67,3,FALSE)="&lt;=",IF(YEAR(NOW())-YEAR(VLOOKUP(L193,Atletas!$B$2:$D$101,3,FALSE))&gt;VLOOKUP($H193,Geral!$B$58:$C$67,2,FALSE),"ý","þ"),IF(VLOOKUP($H193,Geral!$B$58:$D$67,3,FALSE)="&gt;=",IF(YEAR(NOW())-YEAR(VLOOKUP(L193,Atletas!$B$2:$D$101,3,FALSE))&lt;VLOOKUP($H193,Geral!$B$58:$C$67,2,FALSE),"ý","þ"))))</f>
        <v/>
      </c>
      <c r="N193" s="37" t="str">
        <f>IF($L193="","",IF(IFERROR(VLOOKUP($L193,Atletas!$B$2:$F$101,2,FALSE),"") ="","Cadastro não encontrado. Digite os dados.",VLOOKUP($L193,Atletas!$B$2:$F$101,2,FALSE)))</f>
        <v/>
      </c>
      <c r="O193" s="24" t="str">
        <f t="shared" ref="O193" si="1198">G191</f>
        <v/>
      </c>
      <c r="P193" s="39">
        <f t="shared" ref="P193" si="1199">D192</f>
        <v>0</v>
      </c>
      <c r="Q193" s="13">
        <f t="shared" si="825"/>
        <v>0</v>
      </c>
      <c r="R193" s="13">
        <f t="shared" si="1193"/>
        <v>0</v>
      </c>
      <c r="S193" s="14" t="str">
        <f>E191</f>
        <v/>
      </c>
      <c r="T193" s="13" t="str">
        <f>F191</f>
        <v/>
      </c>
      <c r="U193" s="15">
        <f t="shared" ref="U193" ca="1" si="1200">A191</f>
        <v>0</v>
      </c>
      <c r="V193" s="16" t="str">
        <f t="shared" ref="V193" si="1201">C191</f>
        <v/>
      </c>
      <c r="W193" s="46"/>
    </row>
    <row r="194" spans="1:23" ht="20.100000000000001" customHeight="1" thickBot="1" x14ac:dyDescent="0.25">
      <c r="A194" s="193">
        <f t="shared" ref="A194" ca="1" si="1202">SUM(K194:K196)</f>
        <v>0</v>
      </c>
      <c r="B194" s="196">
        <v>65</v>
      </c>
      <c r="C194" s="181" t="str">
        <f>IF($D195="","",IF(IFERROR(VLOOKUP($D195,Atletas!$B$2:$F$101,5,FALSE),"") ="","CLUBE",VLOOKUP($D195,Atletas!$B$2:$F$101,5,FALSE)))</f>
        <v/>
      </c>
      <c r="D194" s="40"/>
      <c r="E194" s="187" t="str">
        <f>IF($D195="","",IF(IFERROR(VLOOKUP($D195,Atletas!$B$2:$F$101,3,FALSE),"") ="","DD/MM/AAAA",VLOOKUP($D195,Atletas!$B$2:$F$101,3,FALSE)))</f>
        <v/>
      </c>
      <c r="F194" s="184" t="str">
        <f>IF($D195="","",IF(IFERROR(VLOOKUP($D195,Atletas!$B$2:$F$101,4,FALSE),"") ="","Gênero",VLOOKUP($D195,Atletas!$B$2:$F$101,4,FALSE)))</f>
        <v/>
      </c>
      <c r="G194" s="190" t="str">
        <f>IF($D195="","",IF(IFERROR(VLOOKUP($D195,Atletas!$B$2:$F$101,2,FALSE),"") ="","Cadastro não encontrado. Digite os dados.",VLOOKUP($D195,Atletas!$B$2:$F$101,2,FALSE)))</f>
        <v/>
      </c>
      <c r="H194" s="66"/>
      <c r="I194" s="5" t="str">
        <f ca="1">IF(H194="","",IF(VLOOKUP(H194,Geral!$B$13:$D$34,3,FALSE)="&lt;=",IF(YEAR(NOW())-YEAR(E194)&gt;VLOOKUP(H194,Geral!$B$13:$C$34,2,FALSE),"ý","þ"),IF(VLOOKUP(H194,Geral!$B$13:$D$34,3,FALSE)="&gt;=",IF(YEAR(NOW())-YEAR(E194)&lt;VLOOKUP(H194,Geral!$B$13:$C$34,2,FALSE),"ý","þ"))))</f>
        <v/>
      </c>
      <c r="J194" s="178" t="str">
        <f t="shared" ref="J194" si="1203">IF(D195&lt;&gt;"","Sim","Não")</f>
        <v>Não</v>
      </c>
      <c r="K194" s="31">
        <f ca="1">SUM(IF(J194="Sim",IF(H194="",0,IF(OR(H194 = Geral!$A$43,H194 = Geral!$A$44),Geral!$H$13,IF(YEAR(NOW())-YEAR(E194) &lt; 19,Geral!$I$17,Geral!$H$17))),0),IF(H194="",0,IF(OR(H194 = Geral!$A$43,H194 = Geral!$A$44),Geral!$H$13,IF(YEAR(NOW())-YEAR(E194) &lt; 18,Geral!$I$13,Geral!$H$13))))</f>
        <v>0</v>
      </c>
      <c r="L194" s="175"/>
      <c r="M194" s="176"/>
      <c r="N194" s="177"/>
      <c r="O194" s="20" t="str">
        <f t="shared" ref="O194" si="1204">G194</f>
        <v/>
      </c>
      <c r="P194" s="69">
        <f t="shared" ref="P194" si="1205">D195</f>
        <v>0</v>
      </c>
      <c r="Q194" s="70">
        <f t="shared" si="825"/>
        <v>0</v>
      </c>
      <c r="R194" s="70"/>
      <c r="S194" s="71" t="str">
        <f t="shared" ref="S194" si="1206">E194</f>
        <v/>
      </c>
      <c r="T194" s="70" t="str">
        <f t="shared" ref="T194" si="1207">F194</f>
        <v/>
      </c>
      <c r="U194" s="21">
        <f t="shared" ref="U194" ca="1" si="1208">A194</f>
        <v>0</v>
      </c>
      <c r="V194" s="22" t="str">
        <f t="shared" ref="V194" si="1209">C194</f>
        <v/>
      </c>
      <c r="W194" s="46"/>
    </row>
    <row r="195" spans="1:23" ht="20.100000000000001" customHeight="1" thickBot="1" x14ac:dyDescent="0.25">
      <c r="A195" s="194"/>
      <c r="B195" s="197"/>
      <c r="C195" s="182"/>
      <c r="D195" s="42"/>
      <c r="E195" s="188"/>
      <c r="F195" s="185"/>
      <c r="G195" s="191"/>
      <c r="H195" s="67"/>
      <c r="I195" s="7" t="str">
        <f ca="1">IF(H195="","",IF(VLOOKUP(H195,Geral!$B$35:$D$56,3,FALSE)="&lt;=",IF(YEAR(NOW())-YEAR(E194)&gt;VLOOKUP(H195,Geral!$B$35:$C$56,2,FALSE),"ý","þ"),IF(VLOOKUP(H195,Geral!$B$35:$D$56,3,FALSE)="&gt;=",IF(YEAR(NOW())-YEAR(E194)&lt;VLOOKUP(H195,Geral!$B$35:$C$56,2,FALSE),"ý","þ"))))</f>
        <v/>
      </c>
      <c r="J195" s="179"/>
      <c r="K195" s="32">
        <f ca="1">IF(H195="",0,IF(OR(H195 = Geral!$A$43,H195 = Geral!$A$44),Geral!$H$15,IF(YEAR(NOW())-YEAR(E194) &lt; 19,Geral!$I$15,Geral!$H$15)))</f>
        <v>0</v>
      </c>
      <c r="L195" s="43"/>
      <c r="M195" s="7" t="str">
        <f ca="1">IF(L195="","",IF(VLOOKUP($H195,Geral!$B$36:$D$56,3,FALSE)="&lt;=",IF(YEAR(NOW())-YEAR(VLOOKUP(L195,Atletas!$B$2:$D$101,3,FALSE))&gt;VLOOKUP($H195,Geral!$B$36:$C$56,2,FALSE),"ý","þ"),IF(VLOOKUP($H195,Geral!$B$36:$D$56,3,FALSE)="&gt;=",IF(YEAR(NOW())-YEAR(VLOOKUP(L195,Atletas!$B$2:$D$101,3,FALSE))&lt;VLOOKUP($H195,Geral!$B$36:$C$56,2,FALSE),"ý","þ"))))</f>
        <v/>
      </c>
      <c r="N195" s="36" t="str">
        <f>IF($L195="","",IF(IFERROR(VLOOKUP($L195,Atletas!$B$2:$F$101,2,FALSE),"") ="","Cadastro não encontrado. Digite os dados.",VLOOKUP($L195,Atletas!$B$2:$F$101,2,FALSE)))</f>
        <v/>
      </c>
      <c r="O195" s="23" t="str">
        <f t="shared" ref="O195" si="1210">G194</f>
        <v/>
      </c>
      <c r="P195" s="38">
        <f t="shared" ref="P195" si="1211">D195</f>
        <v>0</v>
      </c>
      <c r="Q195" s="8">
        <f t="shared" si="825"/>
        <v>0</v>
      </c>
      <c r="R195" s="8">
        <f t="shared" ref="R195:R196" si="1212">L195</f>
        <v>0</v>
      </c>
      <c r="S195" s="9" t="str">
        <f t="shared" ref="S195" si="1213">E194</f>
        <v/>
      </c>
      <c r="T195" s="8" t="str">
        <f t="shared" ref="T195" si="1214">F194</f>
        <v/>
      </c>
      <c r="U195" s="10">
        <f t="shared" ref="U195" ca="1" si="1215">A194</f>
        <v>0</v>
      </c>
      <c r="V195" s="11" t="str">
        <f t="shared" ref="V195" si="1216">C194</f>
        <v/>
      </c>
      <c r="W195" s="46"/>
    </row>
    <row r="196" spans="1:23" ht="20.100000000000001" customHeight="1" thickBot="1" x14ac:dyDescent="0.25">
      <c r="A196" s="195"/>
      <c r="B196" s="198"/>
      <c r="C196" s="183"/>
      <c r="D196" s="41"/>
      <c r="E196" s="189"/>
      <c r="F196" s="186"/>
      <c r="G196" s="192"/>
      <c r="H196" s="68"/>
      <c r="I196" s="12" t="str">
        <f ca="1">IF(H196="","",IF(VLOOKUP(H196,Geral!$B$57:$D$67,3,FALSE)="&lt;=",IF(YEAR(NOW())-YEAR(E194)&gt;VLOOKUP(H196,Geral!$B$57:$C$67,2,FALSE),"ý","þ"),IF(VLOOKUP(H196,Geral!$B$57:$D$67,3,FALSE)="&gt;=",IF(YEAR(NOW())-YEAR(E194)&lt;VLOOKUP(H196,Geral!$B$57:$C$67,2,FALSE),"ý","þ"))))</f>
        <v/>
      </c>
      <c r="J196" s="180"/>
      <c r="K196" s="33">
        <f ca="1">IF(H196="",0,IF(OR(H196 = Geral!$A$43,H196 = Geral!$A$44),Geral!$H$15,IF(YEAR(NOW())-YEAR(E194) &lt; 19,Geral!$I$15,Geral!$H$15)))</f>
        <v>0</v>
      </c>
      <c r="L196" s="43"/>
      <c r="M196" s="7" t="str">
        <f ca="1">IF(L196="","",IF(VLOOKUP($H196,Geral!$B$58:$D$67,3,FALSE)="&lt;=",IF(YEAR(NOW())-YEAR(VLOOKUP(L196,Atletas!$B$2:$D$101,3,FALSE))&gt;VLOOKUP($H196,Geral!$B$58:$C$67,2,FALSE),"ý","þ"),IF(VLOOKUP($H196,Geral!$B$58:$D$67,3,FALSE)="&gt;=",IF(YEAR(NOW())-YEAR(VLOOKUP(L196,Atletas!$B$2:$D$101,3,FALSE))&lt;VLOOKUP($H196,Geral!$B$58:$C$67,2,FALSE),"ý","þ"))))</f>
        <v/>
      </c>
      <c r="N196" s="37" t="str">
        <f>IF($L196="","",IF(IFERROR(VLOOKUP($L196,Atletas!$B$2:$F$101,2,FALSE),"") ="","Cadastro não encontrado. Digite os dados.",VLOOKUP($L196,Atletas!$B$2:$F$101,2,FALSE)))</f>
        <v/>
      </c>
      <c r="O196" s="24" t="str">
        <f t="shared" ref="O196" si="1217">G194</f>
        <v/>
      </c>
      <c r="P196" s="39">
        <f t="shared" ref="P196" si="1218">D195</f>
        <v>0</v>
      </c>
      <c r="Q196" s="13">
        <f t="shared" si="825"/>
        <v>0</v>
      </c>
      <c r="R196" s="13">
        <f t="shared" si="1212"/>
        <v>0</v>
      </c>
      <c r="S196" s="14" t="str">
        <f>E194</f>
        <v/>
      </c>
      <c r="T196" s="13" t="str">
        <f>F194</f>
        <v/>
      </c>
      <c r="U196" s="15">
        <f t="shared" ref="U196" ca="1" si="1219">A194</f>
        <v>0</v>
      </c>
      <c r="V196" s="16" t="str">
        <f t="shared" ref="V196" si="1220">C194</f>
        <v/>
      </c>
      <c r="W196" s="46"/>
    </row>
    <row r="197" spans="1:23" ht="20.100000000000001" customHeight="1" thickBot="1" x14ac:dyDescent="0.25">
      <c r="A197" s="193">
        <f t="shared" ref="A197" ca="1" si="1221">SUM(K197:K199)</f>
        <v>0</v>
      </c>
      <c r="B197" s="196">
        <v>66</v>
      </c>
      <c r="C197" s="181" t="str">
        <f>IF($D198="","",IF(IFERROR(VLOOKUP($D198,Atletas!$B$2:$F$101,5,FALSE),"") ="","CLUBE",VLOOKUP($D198,Atletas!$B$2:$F$101,5,FALSE)))</f>
        <v/>
      </c>
      <c r="D197" s="40"/>
      <c r="E197" s="187" t="str">
        <f>IF($D198="","",IF(IFERROR(VLOOKUP($D198,Atletas!$B$2:$F$101,3,FALSE),"") ="","DD/MM/AAAA",VLOOKUP($D198,Atletas!$B$2:$F$101,3,FALSE)))</f>
        <v/>
      </c>
      <c r="F197" s="184" t="str">
        <f>IF($D198="","",IF(IFERROR(VLOOKUP($D198,Atletas!$B$2:$F$101,4,FALSE),"") ="","Gênero",VLOOKUP($D198,Atletas!$B$2:$F$101,4,FALSE)))</f>
        <v/>
      </c>
      <c r="G197" s="190" t="str">
        <f>IF($D198="","",IF(IFERROR(VLOOKUP($D198,Atletas!$B$2:$F$101,2,FALSE),"") ="","Cadastro não encontrado. Digite os dados.",VLOOKUP($D198,Atletas!$B$2:$F$101,2,FALSE)))</f>
        <v/>
      </c>
      <c r="H197" s="66"/>
      <c r="I197" s="5" t="str">
        <f ca="1">IF(H197="","",IF(VLOOKUP(H197,Geral!$B$13:$D$34,3,FALSE)="&lt;=",IF(YEAR(NOW())-YEAR(E197)&gt;VLOOKUP(H197,Geral!$B$13:$C$34,2,FALSE),"ý","þ"),IF(VLOOKUP(H197,Geral!$B$13:$D$34,3,FALSE)="&gt;=",IF(YEAR(NOW())-YEAR(E197)&lt;VLOOKUP(H197,Geral!$B$13:$C$34,2,FALSE),"ý","þ"))))</f>
        <v/>
      </c>
      <c r="J197" s="178" t="str">
        <f t="shared" ref="J197" si="1222">IF(D198&lt;&gt;"","Sim","Não")</f>
        <v>Não</v>
      </c>
      <c r="K197" s="31">
        <f ca="1">SUM(IF(J197="Sim",IF(H197="",0,IF(OR(H197 = Geral!$A$43,H197 = Geral!$A$44),Geral!$H$13,IF(YEAR(NOW())-YEAR(E197) &lt; 19,Geral!$I$17,Geral!$H$17))),0),IF(H197="",0,IF(OR(H197 = Geral!$A$43,H197 = Geral!$A$44),Geral!$H$13,IF(YEAR(NOW())-YEAR(E197) &lt; 18,Geral!$I$13,Geral!$H$13))))</f>
        <v>0</v>
      </c>
      <c r="L197" s="175"/>
      <c r="M197" s="176"/>
      <c r="N197" s="177"/>
      <c r="O197" s="20" t="str">
        <f t="shared" ref="O197" si="1223">G197</f>
        <v/>
      </c>
      <c r="P197" s="69">
        <f t="shared" ref="P197" si="1224">D198</f>
        <v>0</v>
      </c>
      <c r="Q197" s="70">
        <f t="shared" si="825"/>
        <v>0</v>
      </c>
      <c r="R197" s="70"/>
      <c r="S197" s="71" t="str">
        <f t="shared" ref="S197" si="1225">E197</f>
        <v/>
      </c>
      <c r="T197" s="70" t="str">
        <f t="shared" ref="T197" si="1226">F197</f>
        <v/>
      </c>
      <c r="U197" s="21">
        <f t="shared" ref="U197" ca="1" si="1227">A197</f>
        <v>0</v>
      </c>
      <c r="V197" s="22" t="str">
        <f t="shared" ref="V197" si="1228">C197</f>
        <v/>
      </c>
      <c r="W197" s="46"/>
    </row>
    <row r="198" spans="1:23" ht="20.100000000000001" customHeight="1" thickBot="1" x14ac:dyDescent="0.25">
      <c r="A198" s="194"/>
      <c r="B198" s="197"/>
      <c r="C198" s="182"/>
      <c r="D198" s="42"/>
      <c r="E198" s="188"/>
      <c r="F198" s="185"/>
      <c r="G198" s="191"/>
      <c r="H198" s="67"/>
      <c r="I198" s="7" t="str">
        <f ca="1">IF(H198="","",IF(VLOOKUP(H198,Geral!$B$35:$D$56,3,FALSE)="&lt;=",IF(YEAR(NOW())-YEAR(E197)&gt;VLOOKUP(H198,Geral!$B$35:$C$56,2,FALSE),"ý","þ"),IF(VLOOKUP(H198,Geral!$B$35:$D$56,3,FALSE)="&gt;=",IF(YEAR(NOW())-YEAR(E197)&lt;VLOOKUP(H198,Geral!$B$35:$C$56,2,FALSE),"ý","þ"))))</f>
        <v/>
      </c>
      <c r="J198" s="179"/>
      <c r="K198" s="32">
        <f ca="1">IF(H198="",0,IF(OR(H198 = Geral!$A$43,H198 = Geral!$A$44),Geral!$H$15,IF(YEAR(NOW())-YEAR(E197) &lt; 19,Geral!$I$15,Geral!$H$15)))</f>
        <v>0</v>
      </c>
      <c r="L198" s="43"/>
      <c r="M198" s="7" t="str">
        <f ca="1">IF(L198="","",IF(VLOOKUP($H198,Geral!$B$36:$D$56,3,FALSE)="&lt;=",IF(YEAR(NOW())-YEAR(VLOOKUP(L198,Atletas!$B$2:$D$101,3,FALSE))&gt;VLOOKUP($H198,Geral!$B$36:$C$56,2,FALSE),"ý","þ"),IF(VLOOKUP($H198,Geral!$B$36:$D$56,3,FALSE)="&gt;=",IF(YEAR(NOW())-YEAR(VLOOKUP(L198,Atletas!$B$2:$D$101,3,FALSE))&lt;VLOOKUP($H198,Geral!$B$36:$C$56,2,FALSE),"ý","þ"))))</f>
        <v/>
      </c>
      <c r="N198" s="36" t="str">
        <f>IF($L198="","",IF(IFERROR(VLOOKUP($L198,Atletas!$B$2:$F$101,2,FALSE),"") ="","Cadastro não encontrado. Digite os dados.",VLOOKUP($L198,Atletas!$B$2:$F$101,2,FALSE)))</f>
        <v/>
      </c>
      <c r="O198" s="23" t="str">
        <f t="shared" ref="O198" si="1229">G197</f>
        <v/>
      </c>
      <c r="P198" s="38">
        <f t="shared" ref="P198" si="1230">D198</f>
        <v>0</v>
      </c>
      <c r="Q198" s="8">
        <f t="shared" ref="Q198:Q261" si="1231">H198</f>
        <v>0</v>
      </c>
      <c r="R198" s="8">
        <f t="shared" ref="R198:R199" si="1232">L198</f>
        <v>0</v>
      </c>
      <c r="S198" s="9" t="str">
        <f t="shared" ref="S198" si="1233">E197</f>
        <v/>
      </c>
      <c r="T198" s="8" t="str">
        <f t="shared" ref="T198" si="1234">F197</f>
        <v/>
      </c>
      <c r="U198" s="10">
        <f t="shared" ref="U198" ca="1" si="1235">A197</f>
        <v>0</v>
      </c>
      <c r="V198" s="11" t="str">
        <f t="shared" ref="V198" si="1236">C197</f>
        <v/>
      </c>
      <c r="W198" s="46"/>
    </row>
    <row r="199" spans="1:23" ht="20.100000000000001" customHeight="1" thickBot="1" x14ac:dyDescent="0.25">
      <c r="A199" s="195"/>
      <c r="B199" s="198"/>
      <c r="C199" s="183"/>
      <c r="D199" s="41"/>
      <c r="E199" s="189"/>
      <c r="F199" s="186"/>
      <c r="G199" s="192"/>
      <c r="H199" s="68"/>
      <c r="I199" s="12" t="str">
        <f ca="1">IF(H199="","",IF(VLOOKUP(H199,Geral!$B$57:$D$67,3,FALSE)="&lt;=",IF(YEAR(NOW())-YEAR(E197)&gt;VLOOKUP(H199,Geral!$B$57:$C$67,2,FALSE),"ý","þ"),IF(VLOOKUP(H199,Geral!$B$57:$D$67,3,FALSE)="&gt;=",IF(YEAR(NOW())-YEAR(E197)&lt;VLOOKUP(H199,Geral!$B$57:$C$67,2,FALSE),"ý","þ"))))</f>
        <v/>
      </c>
      <c r="J199" s="180"/>
      <c r="K199" s="33">
        <f ca="1">IF(H199="",0,IF(OR(H199 = Geral!$A$43,H199 = Geral!$A$44),Geral!$H$15,IF(YEAR(NOW())-YEAR(E197) &lt; 19,Geral!$I$15,Geral!$H$15)))</f>
        <v>0</v>
      </c>
      <c r="L199" s="43"/>
      <c r="M199" s="7" t="str">
        <f ca="1">IF(L199="","",IF(VLOOKUP($H199,Geral!$B$58:$D$67,3,FALSE)="&lt;=",IF(YEAR(NOW())-YEAR(VLOOKUP(L199,Atletas!$B$2:$D$101,3,FALSE))&gt;VLOOKUP($H199,Geral!$B$58:$C$67,2,FALSE),"ý","þ"),IF(VLOOKUP($H199,Geral!$B$58:$D$67,3,FALSE)="&gt;=",IF(YEAR(NOW())-YEAR(VLOOKUP(L199,Atletas!$B$2:$D$101,3,FALSE))&lt;VLOOKUP($H199,Geral!$B$58:$C$67,2,FALSE),"ý","þ"))))</f>
        <v/>
      </c>
      <c r="N199" s="37" t="str">
        <f>IF($L199="","",IF(IFERROR(VLOOKUP($L199,Atletas!$B$2:$F$101,2,FALSE),"") ="","Cadastro não encontrado. Digite os dados.",VLOOKUP($L199,Atletas!$B$2:$F$101,2,FALSE)))</f>
        <v/>
      </c>
      <c r="O199" s="24" t="str">
        <f t="shared" ref="O199" si="1237">G197</f>
        <v/>
      </c>
      <c r="P199" s="39">
        <f t="shared" ref="P199" si="1238">D198</f>
        <v>0</v>
      </c>
      <c r="Q199" s="13">
        <f t="shared" si="1231"/>
        <v>0</v>
      </c>
      <c r="R199" s="13">
        <f t="shared" si="1232"/>
        <v>0</v>
      </c>
      <c r="S199" s="14" t="str">
        <f>E197</f>
        <v/>
      </c>
      <c r="T199" s="13" t="str">
        <f>F197</f>
        <v/>
      </c>
      <c r="U199" s="15">
        <f t="shared" ref="U199" ca="1" si="1239">A197</f>
        <v>0</v>
      </c>
      <c r="V199" s="16" t="str">
        <f t="shared" ref="V199" si="1240">C197</f>
        <v/>
      </c>
      <c r="W199" s="46"/>
    </row>
    <row r="200" spans="1:23" ht="20.100000000000001" customHeight="1" thickBot="1" x14ac:dyDescent="0.25">
      <c r="A200" s="193">
        <f t="shared" ref="A200" ca="1" si="1241">SUM(K200:K202)</f>
        <v>0</v>
      </c>
      <c r="B200" s="196">
        <v>67</v>
      </c>
      <c r="C200" s="181" t="str">
        <f>IF($D201="","",IF(IFERROR(VLOOKUP($D201,Atletas!$B$2:$F$101,5,FALSE),"") ="","CLUBE",VLOOKUP($D201,Atletas!$B$2:$F$101,5,FALSE)))</f>
        <v/>
      </c>
      <c r="D200" s="40"/>
      <c r="E200" s="187" t="str">
        <f>IF($D201="","",IF(IFERROR(VLOOKUP($D201,Atletas!$B$2:$F$101,3,FALSE),"") ="","DD/MM/AAAA",VLOOKUP($D201,Atletas!$B$2:$F$101,3,FALSE)))</f>
        <v/>
      </c>
      <c r="F200" s="184" t="str">
        <f>IF($D201="","",IF(IFERROR(VLOOKUP($D201,Atletas!$B$2:$F$101,4,FALSE),"") ="","Gênero",VLOOKUP($D201,Atletas!$B$2:$F$101,4,FALSE)))</f>
        <v/>
      </c>
      <c r="G200" s="190" t="str">
        <f>IF($D201="","",IF(IFERROR(VLOOKUP($D201,Atletas!$B$2:$F$101,2,FALSE),"") ="","Cadastro não encontrado. Digite os dados.",VLOOKUP($D201,Atletas!$B$2:$F$101,2,FALSE)))</f>
        <v/>
      </c>
      <c r="H200" s="66"/>
      <c r="I200" s="5" t="str">
        <f ca="1">IF(H200="","",IF(VLOOKUP(H200,Geral!$B$13:$D$34,3,FALSE)="&lt;=",IF(YEAR(NOW())-YEAR(E200)&gt;VLOOKUP(H200,Geral!$B$13:$C$34,2,FALSE),"ý","þ"),IF(VLOOKUP(H200,Geral!$B$13:$D$34,3,FALSE)="&gt;=",IF(YEAR(NOW())-YEAR(E200)&lt;VLOOKUP(H200,Geral!$B$13:$C$34,2,FALSE),"ý","þ"))))</f>
        <v/>
      </c>
      <c r="J200" s="178" t="str">
        <f t="shared" ref="J200" si="1242">IF(D201&lt;&gt;"","Sim","Não")</f>
        <v>Não</v>
      </c>
      <c r="K200" s="31">
        <f ca="1">SUM(IF(J200="Sim",IF(H200="",0,IF(OR(H200 = Geral!$A$43,H200 = Geral!$A$44),Geral!$H$13,IF(YEAR(NOW())-YEAR(E200) &lt; 19,Geral!$I$17,Geral!$H$17))),0),IF(H200="",0,IF(OR(H200 = Geral!$A$43,H200 = Geral!$A$44),Geral!$H$13,IF(YEAR(NOW())-YEAR(E200) &lt; 18,Geral!$I$13,Geral!$H$13))))</f>
        <v>0</v>
      </c>
      <c r="L200" s="175"/>
      <c r="M200" s="176"/>
      <c r="N200" s="177"/>
      <c r="O200" s="20" t="str">
        <f t="shared" ref="O200" si="1243">G200</f>
        <v/>
      </c>
      <c r="P200" s="69">
        <f t="shared" ref="P200" si="1244">D201</f>
        <v>0</v>
      </c>
      <c r="Q200" s="70">
        <f t="shared" si="1231"/>
        <v>0</v>
      </c>
      <c r="R200" s="70"/>
      <c r="S200" s="71" t="str">
        <f t="shared" ref="S200" si="1245">E200</f>
        <v/>
      </c>
      <c r="T200" s="70" t="str">
        <f t="shared" ref="T200" si="1246">F200</f>
        <v/>
      </c>
      <c r="U200" s="21">
        <f t="shared" ref="U200" ca="1" si="1247">A200</f>
        <v>0</v>
      </c>
      <c r="V200" s="22" t="str">
        <f t="shared" ref="V200" si="1248">C200</f>
        <v/>
      </c>
      <c r="W200" s="46"/>
    </row>
    <row r="201" spans="1:23" ht="20.100000000000001" customHeight="1" thickBot="1" x14ac:dyDescent="0.25">
      <c r="A201" s="194"/>
      <c r="B201" s="197"/>
      <c r="C201" s="182"/>
      <c r="D201" s="42"/>
      <c r="E201" s="188"/>
      <c r="F201" s="185"/>
      <c r="G201" s="191"/>
      <c r="H201" s="67"/>
      <c r="I201" s="7" t="str">
        <f ca="1">IF(H201="","",IF(VLOOKUP(H201,Geral!$B$35:$D$56,3,FALSE)="&lt;=",IF(YEAR(NOW())-YEAR(E200)&gt;VLOOKUP(H201,Geral!$B$35:$C$56,2,FALSE),"ý","þ"),IF(VLOOKUP(H201,Geral!$B$35:$D$56,3,FALSE)="&gt;=",IF(YEAR(NOW())-YEAR(E200)&lt;VLOOKUP(H201,Geral!$B$35:$C$56,2,FALSE),"ý","þ"))))</f>
        <v/>
      </c>
      <c r="J201" s="179"/>
      <c r="K201" s="32">
        <f ca="1">IF(H201="",0,IF(OR(H201 = Geral!$A$43,H201 = Geral!$A$44),Geral!$H$15,IF(YEAR(NOW())-YEAR(E200) &lt; 19,Geral!$I$15,Geral!$H$15)))</f>
        <v>0</v>
      </c>
      <c r="L201" s="43"/>
      <c r="M201" s="7" t="str">
        <f ca="1">IF(L201="","",IF(VLOOKUP($H201,Geral!$B$36:$D$56,3,FALSE)="&lt;=",IF(YEAR(NOW())-YEAR(VLOOKUP(L201,Atletas!$B$2:$D$101,3,FALSE))&gt;VLOOKUP($H201,Geral!$B$36:$C$56,2,FALSE),"ý","þ"),IF(VLOOKUP($H201,Geral!$B$36:$D$56,3,FALSE)="&gt;=",IF(YEAR(NOW())-YEAR(VLOOKUP(L201,Atletas!$B$2:$D$101,3,FALSE))&lt;VLOOKUP($H201,Geral!$B$36:$C$56,2,FALSE),"ý","þ"))))</f>
        <v/>
      </c>
      <c r="N201" s="36" t="str">
        <f>IF($L201="","",IF(IFERROR(VLOOKUP($L201,Atletas!$B$2:$F$101,2,FALSE),"") ="","Cadastro não encontrado. Digite os dados.",VLOOKUP($L201,Atletas!$B$2:$F$101,2,FALSE)))</f>
        <v/>
      </c>
      <c r="O201" s="23" t="str">
        <f t="shared" ref="O201" si="1249">G200</f>
        <v/>
      </c>
      <c r="P201" s="38">
        <f t="shared" ref="P201" si="1250">D201</f>
        <v>0</v>
      </c>
      <c r="Q201" s="8">
        <f t="shared" si="1231"/>
        <v>0</v>
      </c>
      <c r="R201" s="8">
        <f t="shared" ref="R201:R202" si="1251">L201</f>
        <v>0</v>
      </c>
      <c r="S201" s="9" t="str">
        <f t="shared" ref="S201" si="1252">E200</f>
        <v/>
      </c>
      <c r="T201" s="8" t="str">
        <f t="shared" ref="T201" si="1253">F200</f>
        <v/>
      </c>
      <c r="U201" s="10">
        <f t="shared" ref="U201" ca="1" si="1254">A200</f>
        <v>0</v>
      </c>
      <c r="V201" s="11" t="str">
        <f t="shared" ref="V201" si="1255">C200</f>
        <v/>
      </c>
      <c r="W201" s="46"/>
    </row>
    <row r="202" spans="1:23" ht="20.100000000000001" customHeight="1" thickBot="1" x14ac:dyDescent="0.25">
      <c r="A202" s="195"/>
      <c r="B202" s="198"/>
      <c r="C202" s="183"/>
      <c r="D202" s="41"/>
      <c r="E202" s="189"/>
      <c r="F202" s="186"/>
      <c r="G202" s="192"/>
      <c r="H202" s="68"/>
      <c r="I202" s="12" t="str">
        <f ca="1">IF(H202="","",IF(VLOOKUP(H202,Geral!$B$57:$D$67,3,FALSE)="&lt;=",IF(YEAR(NOW())-YEAR(E200)&gt;VLOOKUP(H202,Geral!$B$57:$C$67,2,FALSE),"ý","þ"),IF(VLOOKUP(H202,Geral!$B$57:$D$67,3,FALSE)="&gt;=",IF(YEAR(NOW())-YEAR(E200)&lt;VLOOKUP(H202,Geral!$B$57:$C$67,2,FALSE),"ý","þ"))))</f>
        <v/>
      </c>
      <c r="J202" s="180"/>
      <c r="K202" s="33">
        <f ca="1">IF(H202="",0,IF(OR(H202 = Geral!$A$43,H202 = Geral!$A$44),Geral!$H$15,IF(YEAR(NOW())-YEAR(E200) &lt; 19,Geral!$I$15,Geral!$H$15)))</f>
        <v>0</v>
      </c>
      <c r="L202" s="43"/>
      <c r="M202" s="7" t="str">
        <f ca="1">IF(L202="","",IF(VLOOKUP($H202,Geral!$B$58:$D$67,3,FALSE)="&lt;=",IF(YEAR(NOW())-YEAR(VLOOKUP(L202,Atletas!$B$2:$D$101,3,FALSE))&gt;VLOOKUP($H202,Geral!$B$58:$C$67,2,FALSE),"ý","þ"),IF(VLOOKUP($H202,Geral!$B$58:$D$67,3,FALSE)="&gt;=",IF(YEAR(NOW())-YEAR(VLOOKUP(L202,Atletas!$B$2:$D$101,3,FALSE))&lt;VLOOKUP($H202,Geral!$B$58:$C$67,2,FALSE),"ý","þ"))))</f>
        <v/>
      </c>
      <c r="N202" s="37" t="str">
        <f>IF($L202="","",IF(IFERROR(VLOOKUP($L202,Atletas!$B$2:$F$101,2,FALSE),"") ="","Cadastro não encontrado. Digite os dados.",VLOOKUP($L202,Atletas!$B$2:$F$101,2,FALSE)))</f>
        <v/>
      </c>
      <c r="O202" s="24" t="str">
        <f t="shared" ref="O202" si="1256">G200</f>
        <v/>
      </c>
      <c r="P202" s="39">
        <f t="shared" ref="P202" si="1257">D201</f>
        <v>0</v>
      </c>
      <c r="Q202" s="13">
        <f t="shared" si="1231"/>
        <v>0</v>
      </c>
      <c r="R202" s="13">
        <f t="shared" si="1251"/>
        <v>0</v>
      </c>
      <c r="S202" s="14" t="str">
        <f>E200</f>
        <v/>
      </c>
      <c r="T202" s="13" t="str">
        <f>F200</f>
        <v/>
      </c>
      <c r="U202" s="15">
        <f t="shared" ref="U202" ca="1" si="1258">A200</f>
        <v>0</v>
      </c>
      <c r="V202" s="16" t="str">
        <f t="shared" ref="V202" si="1259">C200</f>
        <v/>
      </c>
      <c r="W202" s="46"/>
    </row>
    <row r="203" spans="1:23" ht="20.100000000000001" customHeight="1" thickBot="1" x14ac:dyDescent="0.25">
      <c r="A203" s="193">
        <f t="shared" ref="A203" ca="1" si="1260">SUM(K203:K205)</f>
        <v>0</v>
      </c>
      <c r="B203" s="196">
        <v>68</v>
      </c>
      <c r="C203" s="181" t="str">
        <f>IF($D204="","",IF(IFERROR(VLOOKUP($D204,Atletas!$B$2:$F$101,5,FALSE),"") ="","CLUBE",VLOOKUP($D204,Atletas!$B$2:$F$101,5,FALSE)))</f>
        <v/>
      </c>
      <c r="D203" s="40"/>
      <c r="E203" s="187" t="str">
        <f>IF($D204="","",IF(IFERROR(VLOOKUP($D204,Atletas!$B$2:$F$101,3,FALSE),"") ="","DD/MM/AAAA",VLOOKUP($D204,Atletas!$B$2:$F$101,3,FALSE)))</f>
        <v/>
      </c>
      <c r="F203" s="184" t="str">
        <f>IF($D204="","",IF(IFERROR(VLOOKUP($D204,Atletas!$B$2:$F$101,4,FALSE),"") ="","Gênero",VLOOKUP($D204,Atletas!$B$2:$F$101,4,FALSE)))</f>
        <v/>
      </c>
      <c r="G203" s="190" t="str">
        <f>IF($D204="","",IF(IFERROR(VLOOKUP($D204,Atletas!$B$2:$F$101,2,FALSE),"") ="","Cadastro não encontrado. Digite os dados.",VLOOKUP($D204,Atletas!$B$2:$F$101,2,FALSE)))</f>
        <v/>
      </c>
      <c r="H203" s="66"/>
      <c r="I203" s="5" t="str">
        <f ca="1">IF(H203="","",IF(VLOOKUP(H203,Geral!$B$13:$D$34,3,FALSE)="&lt;=",IF(YEAR(NOW())-YEAR(E203)&gt;VLOOKUP(H203,Geral!$B$13:$C$34,2,FALSE),"ý","þ"),IF(VLOOKUP(H203,Geral!$B$13:$D$34,3,FALSE)="&gt;=",IF(YEAR(NOW())-YEAR(E203)&lt;VLOOKUP(H203,Geral!$B$13:$C$34,2,FALSE),"ý","þ"))))</f>
        <v/>
      </c>
      <c r="J203" s="178" t="str">
        <f t="shared" ref="J203" si="1261">IF(D204&lt;&gt;"","Sim","Não")</f>
        <v>Não</v>
      </c>
      <c r="K203" s="31">
        <f ca="1">SUM(IF(J203="Sim",IF(H203="",0,IF(OR(H203 = Geral!$A$43,H203 = Geral!$A$44),Geral!$H$13,IF(YEAR(NOW())-YEAR(E203) &lt; 19,Geral!$I$17,Geral!$H$17))),0),IF(H203="",0,IF(OR(H203 = Geral!$A$43,H203 = Geral!$A$44),Geral!$H$13,IF(YEAR(NOW())-YEAR(E203) &lt; 18,Geral!$I$13,Geral!$H$13))))</f>
        <v>0</v>
      </c>
      <c r="L203" s="175"/>
      <c r="M203" s="176"/>
      <c r="N203" s="177"/>
      <c r="O203" s="20" t="str">
        <f t="shared" ref="O203" si="1262">G203</f>
        <v/>
      </c>
      <c r="P203" s="69">
        <f t="shared" ref="P203" si="1263">D204</f>
        <v>0</v>
      </c>
      <c r="Q203" s="70">
        <f t="shared" si="1231"/>
        <v>0</v>
      </c>
      <c r="R203" s="70"/>
      <c r="S203" s="71" t="str">
        <f t="shared" ref="S203" si="1264">E203</f>
        <v/>
      </c>
      <c r="T203" s="70" t="str">
        <f t="shared" ref="T203" si="1265">F203</f>
        <v/>
      </c>
      <c r="U203" s="21">
        <f t="shared" ref="U203" ca="1" si="1266">A203</f>
        <v>0</v>
      </c>
      <c r="V203" s="22" t="str">
        <f t="shared" ref="V203" si="1267">C203</f>
        <v/>
      </c>
      <c r="W203" s="46"/>
    </row>
    <row r="204" spans="1:23" ht="20.100000000000001" customHeight="1" thickBot="1" x14ac:dyDescent="0.25">
      <c r="A204" s="194"/>
      <c r="B204" s="197"/>
      <c r="C204" s="182"/>
      <c r="D204" s="42"/>
      <c r="E204" s="188"/>
      <c r="F204" s="185"/>
      <c r="G204" s="191"/>
      <c r="H204" s="67"/>
      <c r="I204" s="7" t="str">
        <f ca="1">IF(H204="","",IF(VLOOKUP(H204,Geral!$B$35:$D$56,3,FALSE)="&lt;=",IF(YEAR(NOW())-YEAR(E203)&gt;VLOOKUP(H204,Geral!$B$35:$C$56,2,FALSE),"ý","þ"),IF(VLOOKUP(H204,Geral!$B$35:$D$56,3,FALSE)="&gt;=",IF(YEAR(NOW())-YEAR(E203)&lt;VLOOKUP(H204,Geral!$B$35:$C$56,2,FALSE),"ý","þ"))))</f>
        <v/>
      </c>
      <c r="J204" s="179"/>
      <c r="K204" s="32">
        <f ca="1">IF(H204="",0,IF(OR(H204 = Geral!$A$43,H204 = Geral!$A$44),Geral!$H$15,IF(YEAR(NOW())-YEAR(E203) &lt; 19,Geral!$I$15,Geral!$H$15)))</f>
        <v>0</v>
      </c>
      <c r="L204" s="43"/>
      <c r="M204" s="7" t="str">
        <f ca="1">IF(L204="","",IF(VLOOKUP($H204,Geral!$B$36:$D$56,3,FALSE)="&lt;=",IF(YEAR(NOW())-YEAR(VLOOKUP(L204,Atletas!$B$2:$D$101,3,FALSE))&gt;VLOOKUP($H204,Geral!$B$36:$C$56,2,FALSE),"ý","þ"),IF(VLOOKUP($H204,Geral!$B$36:$D$56,3,FALSE)="&gt;=",IF(YEAR(NOW())-YEAR(VLOOKUP(L204,Atletas!$B$2:$D$101,3,FALSE))&lt;VLOOKUP($H204,Geral!$B$36:$C$56,2,FALSE),"ý","þ"))))</f>
        <v/>
      </c>
      <c r="N204" s="36" t="str">
        <f>IF($L204="","",IF(IFERROR(VLOOKUP($L204,Atletas!$B$2:$F$101,2,FALSE),"") ="","Cadastro não encontrado. Digite os dados.",VLOOKUP($L204,Atletas!$B$2:$F$101,2,FALSE)))</f>
        <v/>
      </c>
      <c r="O204" s="23" t="str">
        <f t="shared" ref="O204" si="1268">G203</f>
        <v/>
      </c>
      <c r="P204" s="38">
        <f t="shared" ref="P204" si="1269">D204</f>
        <v>0</v>
      </c>
      <c r="Q204" s="8">
        <f t="shared" si="1231"/>
        <v>0</v>
      </c>
      <c r="R204" s="8">
        <f t="shared" ref="R204:R205" si="1270">L204</f>
        <v>0</v>
      </c>
      <c r="S204" s="9" t="str">
        <f t="shared" ref="S204" si="1271">E203</f>
        <v/>
      </c>
      <c r="T204" s="8" t="str">
        <f t="shared" ref="T204" si="1272">F203</f>
        <v/>
      </c>
      <c r="U204" s="10">
        <f t="shared" ref="U204" ca="1" si="1273">A203</f>
        <v>0</v>
      </c>
      <c r="V204" s="11" t="str">
        <f t="shared" ref="V204" si="1274">C203</f>
        <v/>
      </c>
      <c r="W204" s="46"/>
    </row>
    <row r="205" spans="1:23" ht="20.100000000000001" customHeight="1" thickBot="1" x14ac:dyDescent="0.25">
      <c r="A205" s="195"/>
      <c r="B205" s="198"/>
      <c r="C205" s="183"/>
      <c r="D205" s="41"/>
      <c r="E205" s="189"/>
      <c r="F205" s="186"/>
      <c r="G205" s="192"/>
      <c r="H205" s="68"/>
      <c r="I205" s="12" t="str">
        <f ca="1">IF(H205="","",IF(VLOOKUP(H205,Geral!$B$57:$D$67,3,FALSE)="&lt;=",IF(YEAR(NOW())-YEAR(E203)&gt;VLOOKUP(H205,Geral!$B$57:$C$67,2,FALSE),"ý","þ"),IF(VLOOKUP(H205,Geral!$B$57:$D$67,3,FALSE)="&gt;=",IF(YEAR(NOW())-YEAR(E203)&lt;VLOOKUP(H205,Geral!$B$57:$C$67,2,FALSE),"ý","þ"))))</f>
        <v/>
      </c>
      <c r="J205" s="180"/>
      <c r="K205" s="33">
        <f ca="1">IF(H205="",0,IF(OR(H205 = Geral!$A$43,H205 = Geral!$A$44),Geral!$H$15,IF(YEAR(NOW())-YEAR(E203) &lt; 19,Geral!$I$15,Geral!$H$15)))</f>
        <v>0</v>
      </c>
      <c r="L205" s="43"/>
      <c r="M205" s="7" t="str">
        <f ca="1">IF(L205="","",IF(VLOOKUP($H205,Geral!$B$58:$D$67,3,FALSE)="&lt;=",IF(YEAR(NOW())-YEAR(VLOOKUP(L205,Atletas!$B$2:$D$101,3,FALSE))&gt;VLOOKUP($H205,Geral!$B$58:$C$67,2,FALSE),"ý","þ"),IF(VLOOKUP($H205,Geral!$B$58:$D$67,3,FALSE)="&gt;=",IF(YEAR(NOW())-YEAR(VLOOKUP(L205,Atletas!$B$2:$D$101,3,FALSE))&lt;VLOOKUP($H205,Geral!$B$58:$C$67,2,FALSE),"ý","þ"))))</f>
        <v/>
      </c>
      <c r="N205" s="37" t="str">
        <f>IF($L205="","",IF(IFERROR(VLOOKUP($L205,Atletas!$B$2:$F$101,2,FALSE),"") ="","Cadastro não encontrado. Digite os dados.",VLOOKUP($L205,Atletas!$B$2:$F$101,2,FALSE)))</f>
        <v/>
      </c>
      <c r="O205" s="24" t="str">
        <f t="shared" ref="O205" si="1275">G203</f>
        <v/>
      </c>
      <c r="P205" s="39">
        <f t="shared" ref="P205" si="1276">D204</f>
        <v>0</v>
      </c>
      <c r="Q205" s="13">
        <f t="shared" si="1231"/>
        <v>0</v>
      </c>
      <c r="R205" s="13">
        <f t="shared" si="1270"/>
        <v>0</v>
      </c>
      <c r="S205" s="14" t="str">
        <f>E203</f>
        <v/>
      </c>
      <c r="T205" s="13" t="str">
        <f>F203</f>
        <v/>
      </c>
      <c r="U205" s="15">
        <f t="shared" ref="U205" ca="1" si="1277">A203</f>
        <v>0</v>
      </c>
      <c r="V205" s="16" t="str">
        <f t="shared" ref="V205" si="1278">C203</f>
        <v/>
      </c>
      <c r="W205" s="46"/>
    </row>
    <row r="206" spans="1:23" ht="20.100000000000001" customHeight="1" thickBot="1" x14ac:dyDescent="0.25">
      <c r="A206" s="193">
        <f t="shared" ref="A206" ca="1" si="1279">SUM(K206:K208)</f>
        <v>0</v>
      </c>
      <c r="B206" s="196">
        <v>69</v>
      </c>
      <c r="C206" s="181" t="str">
        <f>IF($D207="","",IF(IFERROR(VLOOKUP($D207,Atletas!$B$2:$F$101,5,FALSE),"") ="","CLUBE",VLOOKUP($D207,Atletas!$B$2:$F$101,5,FALSE)))</f>
        <v/>
      </c>
      <c r="D206" s="40"/>
      <c r="E206" s="187" t="str">
        <f>IF($D207="","",IF(IFERROR(VLOOKUP($D207,Atletas!$B$2:$F$101,3,FALSE),"") ="","DD/MM/AAAA",VLOOKUP($D207,Atletas!$B$2:$F$101,3,FALSE)))</f>
        <v/>
      </c>
      <c r="F206" s="184" t="str">
        <f>IF($D207="","",IF(IFERROR(VLOOKUP($D207,Atletas!$B$2:$F$101,4,FALSE),"") ="","Gênero",VLOOKUP($D207,Atletas!$B$2:$F$101,4,FALSE)))</f>
        <v/>
      </c>
      <c r="G206" s="190" t="str">
        <f>IF($D207="","",IF(IFERROR(VLOOKUP($D207,Atletas!$B$2:$F$101,2,FALSE),"") ="","Cadastro não encontrado. Digite os dados.",VLOOKUP($D207,Atletas!$B$2:$F$101,2,FALSE)))</f>
        <v/>
      </c>
      <c r="H206" s="66"/>
      <c r="I206" s="5" t="str">
        <f ca="1">IF(H206="","",IF(VLOOKUP(H206,Geral!$B$13:$D$34,3,FALSE)="&lt;=",IF(YEAR(NOW())-YEAR(E206)&gt;VLOOKUP(H206,Geral!$B$13:$C$34,2,FALSE),"ý","þ"),IF(VLOOKUP(H206,Geral!$B$13:$D$34,3,FALSE)="&gt;=",IF(YEAR(NOW())-YEAR(E206)&lt;VLOOKUP(H206,Geral!$B$13:$C$34,2,FALSE),"ý","þ"))))</f>
        <v/>
      </c>
      <c r="J206" s="178" t="str">
        <f t="shared" ref="J206" si="1280">IF(D207&lt;&gt;"","Sim","Não")</f>
        <v>Não</v>
      </c>
      <c r="K206" s="31">
        <f ca="1">SUM(IF(J206="Sim",IF(H206="",0,IF(OR(H206 = Geral!$A$43,H206 = Geral!$A$44),Geral!$H$13,IF(YEAR(NOW())-YEAR(E206) &lt; 19,Geral!$I$17,Geral!$H$17))),0),IF(H206="",0,IF(OR(H206 = Geral!$A$43,H206 = Geral!$A$44),Geral!$H$13,IF(YEAR(NOW())-YEAR(E206) &lt; 18,Geral!$I$13,Geral!$H$13))))</f>
        <v>0</v>
      </c>
      <c r="L206" s="175"/>
      <c r="M206" s="176"/>
      <c r="N206" s="177"/>
      <c r="O206" s="20" t="str">
        <f t="shared" ref="O206" si="1281">G206</f>
        <v/>
      </c>
      <c r="P206" s="69">
        <f t="shared" ref="P206" si="1282">D207</f>
        <v>0</v>
      </c>
      <c r="Q206" s="70">
        <f t="shared" si="1231"/>
        <v>0</v>
      </c>
      <c r="R206" s="70"/>
      <c r="S206" s="71" t="str">
        <f t="shared" ref="S206" si="1283">E206</f>
        <v/>
      </c>
      <c r="T206" s="70" t="str">
        <f t="shared" ref="T206" si="1284">F206</f>
        <v/>
      </c>
      <c r="U206" s="21">
        <f t="shared" ref="U206" ca="1" si="1285">A206</f>
        <v>0</v>
      </c>
      <c r="V206" s="22" t="str">
        <f t="shared" ref="V206" si="1286">C206</f>
        <v/>
      </c>
      <c r="W206" s="46"/>
    </row>
    <row r="207" spans="1:23" ht="20.100000000000001" customHeight="1" thickBot="1" x14ac:dyDescent="0.25">
      <c r="A207" s="194"/>
      <c r="B207" s="197"/>
      <c r="C207" s="182"/>
      <c r="D207" s="42"/>
      <c r="E207" s="188"/>
      <c r="F207" s="185"/>
      <c r="G207" s="191"/>
      <c r="H207" s="67"/>
      <c r="I207" s="7" t="str">
        <f ca="1">IF(H207="","",IF(VLOOKUP(H207,Geral!$B$35:$D$56,3,FALSE)="&lt;=",IF(YEAR(NOW())-YEAR(E206)&gt;VLOOKUP(H207,Geral!$B$35:$C$56,2,FALSE),"ý","þ"),IF(VLOOKUP(H207,Geral!$B$35:$D$56,3,FALSE)="&gt;=",IF(YEAR(NOW())-YEAR(E206)&lt;VLOOKUP(H207,Geral!$B$35:$C$56,2,FALSE),"ý","þ"))))</f>
        <v/>
      </c>
      <c r="J207" s="179"/>
      <c r="K207" s="32">
        <f ca="1">IF(H207="",0,IF(OR(H207 = Geral!$A$43,H207 = Geral!$A$44),Geral!$H$15,IF(YEAR(NOW())-YEAR(E206) &lt; 19,Geral!$I$15,Geral!$H$15)))</f>
        <v>0</v>
      </c>
      <c r="L207" s="43"/>
      <c r="M207" s="7" t="str">
        <f ca="1">IF(L207="","",IF(VLOOKUP($H207,Geral!$B$36:$D$56,3,FALSE)="&lt;=",IF(YEAR(NOW())-YEAR(VLOOKUP(L207,Atletas!$B$2:$D$101,3,FALSE))&gt;VLOOKUP($H207,Geral!$B$36:$C$56,2,FALSE),"ý","þ"),IF(VLOOKUP($H207,Geral!$B$36:$D$56,3,FALSE)="&gt;=",IF(YEAR(NOW())-YEAR(VLOOKUP(L207,Atletas!$B$2:$D$101,3,FALSE))&lt;VLOOKUP($H207,Geral!$B$36:$C$56,2,FALSE),"ý","þ"))))</f>
        <v/>
      </c>
      <c r="N207" s="36" t="str">
        <f>IF($L207="","",IF(IFERROR(VLOOKUP($L207,Atletas!$B$2:$F$101,2,FALSE),"") ="","Cadastro não encontrado. Digite os dados.",VLOOKUP($L207,Atletas!$B$2:$F$101,2,FALSE)))</f>
        <v/>
      </c>
      <c r="O207" s="23" t="str">
        <f t="shared" ref="O207" si="1287">G206</f>
        <v/>
      </c>
      <c r="P207" s="38">
        <f t="shared" ref="P207" si="1288">D207</f>
        <v>0</v>
      </c>
      <c r="Q207" s="8">
        <f t="shared" si="1231"/>
        <v>0</v>
      </c>
      <c r="R207" s="8">
        <f t="shared" ref="R207:R208" si="1289">L207</f>
        <v>0</v>
      </c>
      <c r="S207" s="9" t="str">
        <f t="shared" ref="S207" si="1290">E206</f>
        <v/>
      </c>
      <c r="T207" s="8" t="str">
        <f t="shared" ref="T207" si="1291">F206</f>
        <v/>
      </c>
      <c r="U207" s="10">
        <f t="shared" ref="U207" ca="1" si="1292">A206</f>
        <v>0</v>
      </c>
      <c r="V207" s="11" t="str">
        <f t="shared" ref="V207" si="1293">C206</f>
        <v/>
      </c>
      <c r="W207" s="46"/>
    </row>
    <row r="208" spans="1:23" ht="20.100000000000001" customHeight="1" thickBot="1" x14ac:dyDescent="0.25">
      <c r="A208" s="195"/>
      <c r="B208" s="198"/>
      <c r="C208" s="183"/>
      <c r="D208" s="41"/>
      <c r="E208" s="189"/>
      <c r="F208" s="186"/>
      <c r="G208" s="192"/>
      <c r="H208" s="68"/>
      <c r="I208" s="12" t="str">
        <f ca="1">IF(H208="","",IF(VLOOKUP(H208,Geral!$B$57:$D$67,3,FALSE)="&lt;=",IF(YEAR(NOW())-YEAR(E206)&gt;VLOOKUP(H208,Geral!$B$57:$C$67,2,FALSE),"ý","þ"),IF(VLOOKUP(H208,Geral!$B$57:$D$67,3,FALSE)="&gt;=",IF(YEAR(NOW())-YEAR(E206)&lt;VLOOKUP(H208,Geral!$B$57:$C$67,2,FALSE),"ý","þ"))))</f>
        <v/>
      </c>
      <c r="J208" s="180"/>
      <c r="K208" s="33">
        <f ca="1">IF(H208="",0,IF(OR(H208 = Geral!$A$43,H208 = Geral!$A$44),Geral!$H$15,IF(YEAR(NOW())-YEAR(E206) &lt; 19,Geral!$I$15,Geral!$H$15)))</f>
        <v>0</v>
      </c>
      <c r="L208" s="43"/>
      <c r="M208" s="7" t="str">
        <f ca="1">IF(L208="","",IF(VLOOKUP($H208,Geral!$B$58:$D$67,3,FALSE)="&lt;=",IF(YEAR(NOW())-YEAR(VLOOKUP(L208,Atletas!$B$2:$D$101,3,FALSE))&gt;VLOOKUP($H208,Geral!$B$58:$C$67,2,FALSE),"ý","þ"),IF(VLOOKUP($H208,Geral!$B$58:$D$67,3,FALSE)="&gt;=",IF(YEAR(NOW())-YEAR(VLOOKUP(L208,Atletas!$B$2:$D$101,3,FALSE))&lt;VLOOKUP($H208,Geral!$B$58:$C$67,2,FALSE),"ý","þ"))))</f>
        <v/>
      </c>
      <c r="N208" s="37" t="str">
        <f>IF($L208="","",IF(IFERROR(VLOOKUP($L208,Atletas!$B$2:$F$101,2,FALSE),"") ="","Cadastro não encontrado. Digite os dados.",VLOOKUP($L208,Atletas!$B$2:$F$101,2,FALSE)))</f>
        <v/>
      </c>
      <c r="O208" s="24" t="str">
        <f t="shared" ref="O208" si="1294">G206</f>
        <v/>
      </c>
      <c r="P208" s="39">
        <f t="shared" ref="P208" si="1295">D207</f>
        <v>0</v>
      </c>
      <c r="Q208" s="13">
        <f t="shared" si="1231"/>
        <v>0</v>
      </c>
      <c r="R208" s="13">
        <f t="shared" si="1289"/>
        <v>0</v>
      </c>
      <c r="S208" s="14" t="str">
        <f>E206</f>
        <v/>
      </c>
      <c r="T208" s="13" t="str">
        <f>F206</f>
        <v/>
      </c>
      <c r="U208" s="15">
        <f t="shared" ref="U208" ca="1" si="1296">A206</f>
        <v>0</v>
      </c>
      <c r="V208" s="16" t="str">
        <f t="shared" ref="V208" si="1297">C206</f>
        <v/>
      </c>
      <c r="W208" s="46"/>
    </row>
    <row r="209" spans="1:23" ht="20.100000000000001" customHeight="1" thickBot="1" x14ac:dyDescent="0.25">
      <c r="A209" s="193">
        <f t="shared" ref="A209" ca="1" si="1298">SUM(K209:K211)</f>
        <v>0</v>
      </c>
      <c r="B209" s="196">
        <v>70</v>
      </c>
      <c r="C209" s="181" t="str">
        <f>IF($D210="","",IF(IFERROR(VLOOKUP($D210,Atletas!$B$2:$F$101,5,FALSE),"") ="","CLUBE",VLOOKUP($D210,Atletas!$B$2:$F$101,5,FALSE)))</f>
        <v/>
      </c>
      <c r="D209" s="40"/>
      <c r="E209" s="187" t="str">
        <f>IF($D210="","",IF(IFERROR(VLOOKUP($D210,Atletas!$B$2:$F$101,3,FALSE),"") ="","DD/MM/AAAA",VLOOKUP($D210,Atletas!$B$2:$F$101,3,FALSE)))</f>
        <v/>
      </c>
      <c r="F209" s="184" t="str">
        <f>IF($D210="","",IF(IFERROR(VLOOKUP($D210,Atletas!$B$2:$F$101,4,FALSE),"") ="","Gênero",VLOOKUP($D210,Atletas!$B$2:$F$101,4,FALSE)))</f>
        <v/>
      </c>
      <c r="G209" s="190" t="str">
        <f>IF($D210="","",IF(IFERROR(VLOOKUP($D210,Atletas!$B$2:$F$101,2,FALSE),"") ="","Cadastro não encontrado. Digite os dados.",VLOOKUP($D210,Atletas!$B$2:$F$101,2,FALSE)))</f>
        <v/>
      </c>
      <c r="H209" s="66"/>
      <c r="I209" s="5" t="str">
        <f ca="1">IF(H209="","",IF(VLOOKUP(H209,Geral!$B$13:$D$34,3,FALSE)="&lt;=",IF(YEAR(NOW())-YEAR(E209)&gt;VLOOKUP(H209,Geral!$B$13:$C$34,2,FALSE),"ý","þ"),IF(VLOOKUP(H209,Geral!$B$13:$D$34,3,FALSE)="&gt;=",IF(YEAR(NOW())-YEAR(E209)&lt;VLOOKUP(H209,Geral!$B$13:$C$34,2,FALSE),"ý","þ"))))</f>
        <v/>
      </c>
      <c r="J209" s="178" t="str">
        <f t="shared" ref="J209" si="1299">IF(D210&lt;&gt;"","Sim","Não")</f>
        <v>Não</v>
      </c>
      <c r="K209" s="31">
        <f ca="1">SUM(IF(J209="Sim",IF(H209="",0,IF(OR(H209 = Geral!$A$43,H209 = Geral!$A$44),Geral!$H$13,IF(YEAR(NOW())-YEAR(E209) &lt; 19,Geral!$I$17,Geral!$H$17))),0),IF(H209="",0,IF(OR(H209 = Geral!$A$43,H209 = Geral!$A$44),Geral!$H$13,IF(YEAR(NOW())-YEAR(E209) &lt; 18,Geral!$I$13,Geral!$H$13))))</f>
        <v>0</v>
      </c>
      <c r="L209" s="175"/>
      <c r="M209" s="176"/>
      <c r="N209" s="177"/>
      <c r="O209" s="20" t="str">
        <f t="shared" ref="O209" si="1300">G209</f>
        <v/>
      </c>
      <c r="P209" s="69">
        <f t="shared" ref="P209" si="1301">D210</f>
        <v>0</v>
      </c>
      <c r="Q209" s="70">
        <f t="shared" si="1231"/>
        <v>0</v>
      </c>
      <c r="R209" s="70"/>
      <c r="S209" s="71" t="str">
        <f t="shared" ref="S209" si="1302">E209</f>
        <v/>
      </c>
      <c r="T209" s="70" t="str">
        <f t="shared" ref="T209" si="1303">F209</f>
        <v/>
      </c>
      <c r="U209" s="21">
        <f t="shared" ref="U209" ca="1" si="1304">A209</f>
        <v>0</v>
      </c>
      <c r="V209" s="22" t="str">
        <f t="shared" ref="V209" si="1305">C209</f>
        <v/>
      </c>
      <c r="W209" s="46"/>
    </row>
    <row r="210" spans="1:23" ht="20.100000000000001" customHeight="1" thickBot="1" x14ac:dyDescent="0.25">
      <c r="A210" s="194"/>
      <c r="B210" s="197"/>
      <c r="C210" s="182"/>
      <c r="D210" s="42"/>
      <c r="E210" s="188"/>
      <c r="F210" s="185"/>
      <c r="G210" s="191"/>
      <c r="H210" s="67"/>
      <c r="I210" s="7" t="str">
        <f ca="1">IF(H210="","",IF(VLOOKUP(H210,Geral!$B$35:$D$56,3,FALSE)="&lt;=",IF(YEAR(NOW())-YEAR(E209)&gt;VLOOKUP(H210,Geral!$B$35:$C$56,2,FALSE),"ý","þ"),IF(VLOOKUP(H210,Geral!$B$35:$D$56,3,FALSE)="&gt;=",IF(YEAR(NOW())-YEAR(E209)&lt;VLOOKUP(H210,Geral!$B$35:$C$56,2,FALSE),"ý","þ"))))</f>
        <v/>
      </c>
      <c r="J210" s="179"/>
      <c r="K210" s="32">
        <f ca="1">IF(H210="",0,IF(OR(H210 = Geral!$A$43,H210 = Geral!$A$44),Geral!$H$15,IF(YEAR(NOW())-YEAR(E209) &lt; 19,Geral!$I$15,Geral!$H$15)))</f>
        <v>0</v>
      </c>
      <c r="L210" s="43"/>
      <c r="M210" s="7" t="str">
        <f ca="1">IF(L210="","",IF(VLOOKUP($H210,Geral!$B$36:$D$56,3,FALSE)="&lt;=",IF(YEAR(NOW())-YEAR(VLOOKUP(L210,Atletas!$B$2:$D$101,3,FALSE))&gt;VLOOKUP($H210,Geral!$B$36:$C$56,2,FALSE),"ý","þ"),IF(VLOOKUP($H210,Geral!$B$36:$D$56,3,FALSE)="&gt;=",IF(YEAR(NOW())-YEAR(VLOOKUP(L210,Atletas!$B$2:$D$101,3,FALSE))&lt;VLOOKUP($H210,Geral!$B$36:$C$56,2,FALSE),"ý","þ"))))</f>
        <v/>
      </c>
      <c r="N210" s="36" t="str">
        <f>IF($L210="","",IF(IFERROR(VLOOKUP($L210,Atletas!$B$2:$F$101,2,FALSE),"") ="","Cadastro não encontrado. Digite os dados.",VLOOKUP($L210,Atletas!$B$2:$F$101,2,FALSE)))</f>
        <v/>
      </c>
      <c r="O210" s="23" t="str">
        <f t="shared" ref="O210" si="1306">G209</f>
        <v/>
      </c>
      <c r="P210" s="38">
        <f t="shared" ref="P210" si="1307">D210</f>
        <v>0</v>
      </c>
      <c r="Q210" s="8">
        <f t="shared" si="1231"/>
        <v>0</v>
      </c>
      <c r="R210" s="8">
        <f t="shared" ref="R210:R211" si="1308">L210</f>
        <v>0</v>
      </c>
      <c r="S210" s="9" t="str">
        <f t="shared" ref="S210" si="1309">E209</f>
        <v/>
      </c>
      <c r="T210" s="8" t="str">
        <f t="shared" ref="T210" si="1310">F209</f>
        <v/>
      </c>
      <c r="U210" s="10">
        <f t="shared" ref="U210" ca="1" si="1311">A209</f>
        <v>0</v>
      </c>
      <c r="V210" s="11" t="str">
        <f t="shared" ref="V210" si="1312">C209</f>
        <v/>
      </c>
      <c r="W210" s="46"/>
    </row>
    <row r="211" spans="1:23" ht="20.100000000000001" customHeight="1" thickBot="1" x14ac:dyDescent="0.25">
      <c r="A211" s="195"/>
      <c r="B211" s="198"/>
      <c r="C211" s="183"/>
      <c r="D211" s="41"/>
      <c r="E211" s="189"/>
      <c r="F211" s="186"/>
      <c r="G211" s="192"/>
      <c r="H211" s="68"/>
      <c r="I211" s="12" t="str">
        <f ca="1">IF(H211="","",IF(VLOOKUP(H211,Geral!$B$57:$D$67,3,FALSE)="&lt;=",IF(YEAR(NOW())-YEAR(E209)&gt;VLOOKUP(H211,Geral!$B$57:$C$67,2,FALSE),"ý","þ"),IF(VLOOKUP(H211,Geral!$B$57:$D$67,3,FALSE)="&gt;=",IF(YEAR(NOW())-YEAR(E209)&lt;VLOOKUP(H211,Geral!$B$57:$C$67,2,FALSE),"ý","þ"))))</f>
        <v/>
      </c>
      <c r="J211" s="180"/>
      <c r="K211" s="33">
        <f ca="1">IF(H211="",0,IF(OR(H211 = Geral!$A$43,H211 = Geral!$A$44),Geral!$H$15,IF(YEAR(NOW())-YEAR(E209) &lt; 19,Geral!$I$15,Geral!$H$15)))</f>
        <v>0</v>
      </c>
      <c r="L211" s="43"/>
      <c r="M211" s="7" t="str">
        <f ca="1">IF(L211="","",IF(VLOOKUP($H211,Geral!$B$58:$D$67,3,FALSE)="&lt;=",IF(YEAR(NOW())-YEAR(VLOOKUP(L211,Atletas!$B$2:$D$101,3,FALSE))&gt;VLOOKUP($H211,Geral!$B$58:$C$67,2,FALSE),"ý","þ"),IF(VLOOKUP($H211,Geral!$B$58:$D$67,3,FALSE)="&gt;=",IF(YEAR(NOW())-YEAR(VLOOKUP(L211,Atletas!$B$2:$D$101,3,FALSE))&lt;VLOOKUP($H211,Geral!$B$58:$C$67,2,FALSE),"ý","þ"))))</f>
        <v/>
      </c>
      <c r="N211" s="37" t="str">
        <f>IF($L211="","",IF(IFERROR(VLOOKUP($L211,Atletas!$B$2:$F$101,2,FALSE),"") ="","Cadastro não encontrado. Digite os dados.",VLOOKUP($L211,Atletas!$B$2:$F$101,2,FALSE)))</f>
        <v/>
      </c>
      <c r="O211" s="24" t="str">
        <f t="shared" ref="O211" si="1313">G209</f>
        <v/>
      </c>
      <c r="P211" s="39">
        <f t="shared" ref="P211" si="1314">D210</f>
        <v>0</v>
      </c>
      <c r="Q211" s="13">
        <f t="shared" si="1231"/>
        <v>0</v>
      </c>
      <c r="R211" s="13">
        <f t="shared" si="1308"/>
        <v>0</v>
      </c>
      <c r="S211" s="14" t="str">
        <f>E209</f>
        <v/>
      </c>
      <c r="T211" s="13" t="str">
        <f>F209</f>
        <v/>
      </c>
      <c r="U211" s="15">
        <f t="shared" ref="U211" ca="1" si="1315">A209</f>
        <v>0</v>
      </c>
      <c r="V211" s="16" t="str">
        <f t="shared" ref="V211" si="1316">C209</f>
        <v/>
      </c>
      <c r="W211" s="46"/>
    </row>
    <row r="212" spans="1:23" ht="20.100000000000001" customHeight="1" thickBot="1" x14ac:dyDescent="0.25">
      <c r="A212" s="193">
        <f t="shared" ref="A212" ca="1" si="1317">SUM(K212:K214)</f>
        <v>0</v>
      </c>
      <c r="B212" s="196">
        <v>71</v>
      </c>
      <c r="C212" s="181" t="str">
        <f>IF($D213="","",IF(IFERROR(VLOOKUP($D213,Atletas!$B$2:$F$101,5,FALSE),"") ="","CLUBE",VLOOKUP($D213,Atletas!$B$2:$F$101,5,FALSE)))</f>
        <v/>
      </c>
      <c r="D212" s="40"/>
      <c r="E212" s="187" t="str">
        <f>IF($D213="","",IF(IFERROR(VLOOKUP($D213,Atletas!$B$2:$F$101,3,FALSE),"") ="","DD/MM/AAAA",VLOOKUP($D213,Atletas!$B$2:$F$101,3,FALSE)))</f>
        <v/>
      </c>
      <c r="F212" s="184" t="str">
        <f>IF($D213="","",IF(IFERROR(VLOOKUP($D213,Atletas!$B$2:$F$101,4,FALSE),"") ="","Gênero",VLOOKUP($D213,Atletas!$B$2:$F$101,4,FALSE)))</f>
        <v/>
      </c>
      <c r="G212" s="190" t="str">
        <f>IF($D213="","",IF(IFERROR(VLOOKUP($D213,Atletas!$B$2:$F$101,2,FALSE),"") ="","Cadastro não encontrado. Digite os dados.",VLOOKUP($D213,Atletas!$B$2:$F$101,2,FALSE)))</f>
        <v/>
      </c>
      <c r="H212" s="66"/>
      <c r="I212" s="5" t="str">
        <f ca="1">IF(H212="","",IF(VLOOKUP(H212,Geral!$B$13:$D$34,3,FALSE)="&lt;=",IF(YEAR(NOW())-YEAR(E212)&gt;VLOOKUP(H212,Geral!$B$13:$C$34,2,FALSE),"ý","þ"),IF(VLOOKUP(H212,Geral!$B$13:$D$34,3,FALSE)="&gt;=",IF(YEAR(NOW())-YEAR(E212)&lt;VLOOKUP(H212,Geral!$B$13:$C$34,2,FALSE),"ý","þ"))))</f>
        <v/>
      </c>
      <c r="J212" s="178" t="str">
        <f t="shared" ref="J212" si="1318">IF(D213&lt;&gt;"","Sim","Não")</f>
        <v>Não</v>
      </c>
      <c r="K212" s="31">
        <f ca="1">SUM(IF(J212="Sim",IF(H212="",0,IF(OR(H212 = Geral!$A$43,H212 = Geral!$A$44),Geral!$H$13,IF(YEAR(NOW())-YEAR(E212) &lt; 19,Geral!$I$17,Geral!$H$17))),0),IF(H212="",0,IF(OR(H212 = Geral!$A$43,H212 = Geral!$A$44),Geral!$H$13,IF(YEAR(NOW())-YEAR(E212) &lt; 18,Geral!$I$13,Geral!$H$13))))</f>
        <v>0</v>
      </c>
      <c r="L212" s="175"/>
      <c r="M212" s="176"/>
      <c r="N212" s="177"/>
      <c r="O212" s="20" t="str">
        <f t="shared" ref="O212" si="1319">G212</f>
        <v/>
      </c>
      <c r="P212" s="69">
        <f t="shared" ref="P212" si="1320">D213</f>
        <v>0</v>
      </c>
      <c r="Q212" s="70">
        <f t="shared" si="1231"/>
        <v>0</v>
      </c>
      <c r="R212" s="70"/>
      <c r="S212" s="71" t="str">
        <f t="shared" ref="S212" si="1321">E212</f>
        <v/>
      </c>
      <c r="T212" s="70" t="str">
        <f t="shared" ref="T212" si="1322">F212</f>
        <v/>
      </c>
      <c r="U212" s="21">
        <f t="shared" ref="U212" ca="1" si="1323">A212</f>
        <v>0</v>
      </c>
      <c r="V212" s="22" t="str">
        <f t="shared" ref="V212" si="1324">C212</f>
        <v/>
      </c>
      <c r="W212" s="46"/>
    </row>
    <row r="213" spans="1:23" ht="20.100000000000001" customHeight="1" thickBot="1" x14ac:dyDescent="0.25">
      <c r="A213" s="194"/>
      <c r="B213" s="197"/>
      <c r="C213" s="182"/>
      <c r="D213" s="42"/>
      <c r="E213" s="188"/>
      <c r="F213" s="185"/>
      <c r="G213" s="191"/>
      <c r="H213" s="67"/>
      <c r="I213" s="7" t="str">
        <f ca="1">IF(H213="","",IF(VLOOKUP(H213,Geral!$B$35:$D$56,3,FALSE)="&lt;=",IF(YEAR(NOW())-YEAR(E212)&gt;VLOOKUP(H213,Geral!$B$35:$C$56,2,FALSE),"ý","þ"),IF(VLOOKUP(H213,Geral!$B$35:$D$56,3,FALSE)="&gt;=",IF(YEAR(NOW())-YEAR(E212)&lt;VLOOKUP(H213,Geral!$B$35:$C$56,2,FALSE),"ý","þ"))))</f>
        <v/>
      </c>
      <c r="J213" s="179"/>
      <c r="K213" s="32">
        <f ca="1">IF(H213="",0,IF(OR(H213 = Geral!$A$43,H213 = Geral!$A$44),Geral!$H$15,IF(YEAR(NOW())-YEAR(E212) &lt; 19,Geral!$I$15,Geral!$H$15)))</f>
        <v>0</v>
      </c>
      <c r="L213" s="43"/>
      <c r="M213" s="7" t="str">
        <f ca="1">IF(L213="","",IF(VLOOKUP($H213,Geral!$B$36:$D$56,3,FALSE)="&lt;=",IF(YEAR(NOW())-YEAR(VLOOKUP(L213,Atletas!$B$2:$D$101,3,FALSE))&gt;VLOOKUP($H213,Geral!$B$36:$C$56,2,FALSE),"ý","þ"),IF(VLOOKUP($H213,Geral!$B$36:$D$56,3,FALSE)="&gt;=",IF(YEAR(NOW())-YEAR(VLOOKUP(L213,Atletas!$B$2:$D$101,3,FALSE))&lt;VLOOKUP($H213,Geral!$B$36:$C$56,2,FALSE),"ý","þ"))))</f>
        <v/>
      </c>
      <c r="N213" s="36" t="str">
        <f>IF($L213="","",IF(IFERROR(VLOOKUP($L213,Atletas!$B$2:$F$101,2,FALSE),"") ="","Cadastro não encontrado. Digite os dados.",VLOOKUP($L213,Atletas!$B$2:$F$101,2,FALSE)))</f>
        <v/>
      </c>
      <c r="O213" s="23" t="str">
        <f t="shared" ref="O213" si="1325">G212</f>
        <v/>
      </c>
      <c r="P213" s="38">
        <f t="shared" ref="P213" si="1326">D213</f>
        <v>0</v>
      </c>
      <c r="Q213" s="8">
        <f t="shared" si="1231"/>
        <v>0</v>
      </c>
      <c r="R213" s="8">
        <f t="shared" ref="R213:R214" si="1327">L213</f>
        <v>0</v>
      </c>
      <c r="S213" s="9" t="str">
        <f t="shared" ref="S213" si="1328">E212</f>
        <v/>
      </c>
      <c r="T213" s="8" t="str">
        <f t="shared" ref="T213" si="1329">F212</f>
        <v/>
      </c>
      <c r="U213" s="10">
        <f t="shared" ref="U213" ca="1" si="1330">A212</f>
        <v>0</v>
      </c>
      <c r="V213" s="11" t="str">
        <f t="shared" ref="V213" si="1331">C212</f>
        <v/>
      </c>
      <c r="W213" s="46"/>
    </row>
    <row r="214" spans="1:23" ht="20.100000000000001" customHeight="1" thickBot="1" x14ac:dyDescent="0.25">
      <c r="A214" s="195"/>
      <c r="B214" s="198"/>
      <c r="C214" s="183"/>
      <c r="D214" s="41"/>
      <c r="E214" s="189"/>
      <c r="F214" s="186"/>
      <c r="G214" s="192"/>
      <c r="H214" s="68"/>
      <c r="I214" s="12" t="str">
        <f ca="1">IF(H214="","",IF(VLOOKUP(H214,Geral!$B$57:$D$67,3,FALSE)="&lt;=",IF(YEAR(NOW())-YEAR(E212)&gt;VLOOKUP(H214,Geral!$B$57:$C$67,2,FALSE),"ý","þ"),IF(VLOOKUP(H214,Geral!$B$57:$D$67,3,FALSE)="&gt;=",IF(YEAR(NOW())-YEAR(E212)&lt;VLOOKUP(H214,Geral!$B$57:$C$67,2,FALSE),"ý","þ"))))</f>
        <v/>
      </c>
      <c r="J214" s="180"/>
      <c r="K214" s="33">
        <f ca="1">IF(H214="",0,IF(OR(H214 = Geral!$A$43,H214 = Geral!$A$44),Geral!$H$15,IF(YEAR(NOW())-YEAR(E212) &lt; 19,Geral!$I$15,Geral!$H$15)))</f>
        <v>0</v>
      </c>
      <c r="L214" s="43"/>
      <c r="M214" s="7" t="str">
        <f ca="1">IF(L214="","",IF(VLOOKUP($H214,Geral!$B$58:$D$67,3,FALSE)="&lt;=",IF(YEAR(NOW())-YEAR(VLOOKUP(L214,Atletas!$B$2:$D$101,3,FALSE))&gt;VLOOKUP($H214,Geral!$B$58:$C$67,2,FALSE),"ý","þ"),IF(VLOOKUP($H214,Geral!$B$58:$D$67,3,FALSE)="&gt;=",IF(YEAR(NOW())-YEAR(VLOOKUP(L214,Atletas!$B$2:$D$101,3,FALSE))&lt;VLOOKUP($H214,Geral!$B$58:$C$67,2,FALSE),"ý","þ"))))</f>
        <v/>
      </c>
      <c r="N214" s="37" t="str">
        <f>IF($L214="","",IF(IFERROR(VLOOKUP($L214,Atletas!$B$2:$F$101,2,FALSE),"") ="","Cadastro não encontrado. Digite os dados.",VLOOKUP($L214,Atletas!$B$2:$F$101,2,FALSE)))</f>
        <v/>
      </c>
      <c r="O214" s="24" t="str">
        <f t="shared" ref="O214" si="1332">G212</f>
        <v/>
      </c>
      <c r="P214" s="39">
        <f t="shared" ref="P214" si="1333">D213</f>
        <v>0</v>
      </c>
      <c r="Q214" s="13">
        <f t="shared" si="1231"/>
        <v>0</v>
      </c>
      <c r="R214" s="13">
        <f t="shared" si="1327"/>
        <v>0</v>
      </c>
      <c r="S214" s="14" t="str">
        <f>E212</f>
        <v/>
      </c>
      <c r="T214" s="13" t="str">
        <f>F212</f>
        <v/>
      </c>
      <c r="U214" s="15">
        <f t="shared" ref="U214" ca="1" si="1334">A212</f>
        <v>0</v>
      </c>
      <c r="V214" s="16" t="str">
        <f t="shared" ref="V214" si="1335">C212</f>
        <v/>
      </c>
      <c r="W214" s="46"/>
    </row>
    <row r="215" spans="1:23" ht="20.100000000000001" customHeight="1" thickBot="1" x14ac:dyDescent="0.25">
      <c r="A215" s="193">
        <f t="shared" ref="A215" ca="1" si="1336">SUM(K215:K217)</f>
        <v>0</v>
      </c>
      <c r="B215" s="196">
        <v>72</v>
      </c>
      <c r="C215" s="181" t="str">
        <f>IF($D216="","",IF(IFERROR(VLOOKUP($D216,Atletas!$B$2:$F$101,5,FALSE),"") ="","CLUBE",VLOOKUP($D216,Atletas!$B$2:$F$101,5,FALSE)))</f>
        <v/>
      </c>
      <c r="D215" s="40"/>
      <c r="E215" s="187" t="str">
        <f>IF($D216="","",IF(IFERROR(VLOOKUP($D216,Atletas!$B$2:$F$101,3,FALSE),"") ="","DD/MM/AAAA",VLOOKUP($D216,Atletas!$B$2:$F$101,3,FALSE)))</f>
        <v/>
      </c>
      <c r="F215" s="184" t="str">
        <f>IF($D216="","",IF(IFERROR(VLOOKUP($D216,Atletas!$B$2:$F$101,4,FALSE),"") ="","Gênero",VLOOKUP($D216,Atletas!$B$2:$F$101,4,FALSE)))</f>
        <v/>
      </c>
      <c r="G215" s="190" t="str">
        <f>IF($D216="","",IF(IFERROR(VLOOKUP($D216,Atletas!$B$2:$F$101,2,FALSE),"") ="","Cadastro não encontrado. Digite os dados.",VLOOKUP($D216,Atletas!$B$2:$F$101,2,FALSE)))</f>
        <v/>
      </c>
      <c r="H215" s="66"/>
      <c r="I215" s="5" t="str">
        <f ca="1">IF(H215="","",IF(VLOOKUP(H215,Geral!$B$13:$D$34,3,FALSE)="&lt;=",IF(YEAR(NOW())-YEAR(E215)&gt;VLOOKUP(H215,Geral!$B$13:$C$34,2,FALSE),"ý","þ"),IF(VLOOKUP(H215,Geral!$B$13:$D$34,3,FALSE)="&gt;=",IF(YEAR(NOW())-YEAR(E215)&lt;VLOOKUP(H215,Geral!$B$13:$C$34,2,FALSE),"ý","þ"))))</f>
        <v/>
      </c>
      <c r="J215" s="178" t="str">
        <f t="shared" ref="J215" si="1337">IF(D216&lt;&gt;"","Sim","Não")</f>
        <v>Não</v>
      </c>
      <c r="K215" s="31">
        <f ca="1">SUM(IF(J215="Sim",IF(H215="",0,IF(OR(H215 = Geral!$A$43,H215 = Geral!$A$44),Geral!$H$13,IF(YEAR(NOW())-YEAR(E215) &lt; 19,Geral!$I$17,Geral!$H$17))),0),IF(H215="",0,IF(OR(H215 = Geral!$A$43,H215 = Geral!$A$44),Geral!$H$13,IF(YEAR(NOW())-YEAR(E215) &lt; 18,Geral!$I$13,Geral!$H$13))))</f>
        <v>0</v>
      </c>
      <c r="L215" s="175"/>
      <c r="M215" s="176"/>
      <c r="N215" s="177"/>
      <c r="O215" s="20" t="str">
        <f t="shared" ref="O215" si="1338">G215</f>
        <v/>
      </c>
      <c r="P215" s="69">
        <f t="shared" ref="P215" si="1339">D216</f>
        <v>0</v>
      </c>
      <c r="Q215" s="70">
        <f t="shared" si="1231"/>
        <v>0</v>
      </c>
      <c r="R215" s="70"/>
      <c r="S215" s="71" t="str">
        <f t="shared" ref="S215" si="1340">E215</f>
        <v/>
      </c>
      <c r="T215" s="70" t="str">
        <f t="shared" ref="T215" si="1341">F215</f>
        <v/>
      </c>
      <c r="U215" s="21">
        <f t="shared" ref="U215" ca="1" si="1342">A215</f>
        <v>0</v>
      </c>
      <c r="V215" s="22" t="str">
        <f t="shared" ref="V215" si="1343">C215</f>
        <v/>
      </c>
      <c r="W215" s="46"/>
    </row>
    <row r="216" spans="1:23" ht="20.100000000000001" customHeight="1" thickBot="1" x14ac:dyDescent="0.25">
      <c r="A216" s="194"/>
      <c r="B216" s="197"/>
      <c r="C216" s="182"/>
      <c r="D216" s="42"/>
      <c r="E216" s="188"/>
      <c r="F216" s="185"/>
      <c r="G216" s="191"/>
      <c r="H216" s="67"/>
      <c r="I216" s="7" t="str">
        <f ca="1">IF(H216="","",IF(VLOOKUP(H216,Geral!$B$35:$D$56,3,FALSE)="&lt;=",IF(YEAR(NOW())-YEAR(E215)&gt;VLOOKUP(H216,Geral!$B$35:$C$56,2,FALSE),"ý","þ"),IF(VLOOKUP(H216,Geral!$B$35:$D$56,3,FALSE)="&gt;=",IF(YEAR(NOW())-YEAR(E215)&lt;VLOOKUP(H216,Geral!$B$35:$C$56,2,FALSE),"ý","þ"))))</f>
        <v/>
      </c>
      <c r="J216" s="179"/>
      <c r="K216" s="32">
        <f ca="1">IF(H216="",0,IF(OR(H216 = Geral!$A$43,H216 = Geral!$A$44),Geral!$H$15,IF(YEAR(NOW())-YEAR(E215) &lt; 19,Geral!$I$15,Geral!$H$15)))</f>
        <v>0</v>
      </c>
      <c r="L216" s="43"/>
      <c r="M216" s="7" t="str">
        <f ca="1">IF(L216="","",IF(VLOOKUP($H216,Geral!$B$36:$D$56,3,FALSE)="&lt;=",IF(YEAR(NOW())-YEAR(VLOOKUP(L216,Atletas!$B$2:$D$101,3,FALSE))&gt;VLOOKUP($H216,Geral!$B$36:$C$56,2,FALSE),"ý","þ"),IF(VLOOKUP($H216,Geral!$B$36:$D$56,3,FALSE)="&gt;=",IF(YEAR(NOW())-YEAR(VLOOKUP(L216,Atletas!$B$2:$D$101,3,FALSE))&lt;VLOOKUP($H216,Geral!$B$36:$C$56,2,FALSE),"ý","þ"))))</f>
        <v/>
      </c>
      <c r="N216" s="36" t="str">
        <f>IF($L216="","",IF(IFERROR(VLOOKUP($L216,Atletas!$B$2:$F$101,2,FALSE),"") ="","Cadastro não encontrado. Digite os dados.",VLOOKUP($L216,Atletas!$B$2:$F$101,2,FALSE)))</f>
        <v/>
      </c>
      <c r="O216" s="23" t="str">
        <f t="shared" ref="O216" si="1344">G215</f>
        <v/>
      </c>
      <c r="P216" s="38">
        <f t="shared" ref="P216" si="1345">D216</f>
        <v>0</v>
      </c>
      <c r="Q216" s="8">
        <f t="shared" si="1231"/>
        <v>0</v>
      </c>
      <c r="R216" s="8">
        <f t="shared" ref="R216:R217" si="1346">L216</f>
        <v>0</v>
      </c>
      <c r="S216" s="9" t="str">
        <f t="shared" ref="S216" si="1347">E215</f>
        <v/>
      </c>
      <c r="T216" s="8" t="str">
        <f t="shared" ref="T216" si="1348">F215</f>
        <v/>
      </c>
      <c r="U216" s="10">
        <f t="shared" ref="U216" ca="1" si="1349">A215</f>
        <v>0</v>
      </c>
      <c r="V216" s="11" t="str">
        <f t="shared" ref="V216" si="1350">C215</f>
        <v/>
      </c>
      <c r="W216" s="46"/>
    </row>
    <row r="217" spans="1:23" ht="20.100000000000001" customHeight="1" thickBot="1" x14ac:dyDescent="0.25">
      <c r="A217" s="195"/>
      <c r="B217" s="198"/>
      <c r="C217" s="183"/>
      <c r="D217" s="41"/>
      <c r="E217" s="189"/>
      <c r="F217" s="186"/>
      <c r="G217" s="192"/>
      <c r="H217" s="68"/>
      <c r="I217" s="12" t="str">
        <f ca="1">IF(H217="","",IF(VLOOKUP(H217,Geral!$B$57:$D$67,3,FALSE)="&lt;=",IF(YEAR(NOW())-YEAR(E215)&gt;VLOOKUP(H217,Geral!$B$57:$C$67,2,FALSE),"ý","þ"),IF(VLOOKUP(H217,Geral!$B$57:$D$67,3,FALSE)="&gt;=",IF(YEAR(NOW())-YEAR(E215)&lt;VLOOKUP(H217,Geral!$B$57:$C$67,2,FALSE),"ý","þ"))))</f>
        <v/>
      </c>
      <c r="J217" s="180"/>
      <c r="K217" s="33">
        <f ca="1">IF(H217="",0,IF(OR(H217 = Geral!$A$43,H217 = Geral!$A$44),Geral!$H$15,IF(YEAR(NOW())-YEAR(E215) &lt; 19,Geral!$I$15,Geral!$H$15)))</f>
        <v>0</v>
      </c>
      <c r="L217" s="43"/>
      <c r="M217" s="7" t="str">
        <f ca="1">IF(L217="","",IF(VLOOKUP($H217,Geral!$B$58:$D$67,3,FALSE)="&lt;=",IF(YEAR(NOW())-YEAR(VLOOKUP(L217,Atletas!$B$2:$D$101,3,FALSE))&gt;VLOOKUP($H217,Geral!$B$58:$C$67,2,FALSE),"ý","þ"),IF(VLOOKUP($H217,Geral!$B$58:$D$67,3,FALSE)="&gt;=",IF(YEAR(NOW())-YEAR(VLOOKUP(L217,Atletas!$B$2:$D$101,3,FALSE))&lt;VLOOKUP($H217,Geral!$B$58:$C$67,2,FALSE),"ý","þ"))))</f>
        <v/>
      </c>
      <c r="N217" s="37" t="str">
        <f>IF($L217="","",IF(IFERROR(VLOOKUP($L217,Atletas!$B$2:$F$101,2,FALSE),"") ="","Cadastro não encontrado. Digite os dados.",VLOOKUP($L217,Atletas!$B$2:$F$101,2,FALSE)))</f>
        <v/>
      </c>
      <c r="O217" s="24" t="str">
        <f t="shared" ref="O217" si="1351">G215</f>
        <v/>
      </c>
      <c r="P217" s="39">
        <f t="shared" ref="P217" si="1352">D216</f>
        <v>0</v>
      </c>
      <c r="Q217" s="13">
        <f t="shared" si="1231"/>
        <v>0</v>
      </c>
      <c r="R217" s="13">
        <f t="shared" si="1346"/>
        <v>0</v>
      </c>
      <c r="S217" s="14" t="str">
        <f>E215</f>
        <v/>
      </c>
      <c r="T217" s="13" t="str">
        <f>F215</f>
        <v/>
      </c>
      <c r="U217" s="15">
        <f t="shared" ref="U217" ca="1" si="1353">A215</f>
        <v>0</v>
      </c>
      <c r="V217" s="16" t="str">
        <f t="shared" ref="V217" si="1354">C215</f>
        <v/>
      </c>
      <c r="W217" s="46"/>
    </row>
    <row r="218" spans="1:23" ht="20.100000000000001" customHeight="1" thickBot="1" x14ac:dyDescent="0.25">
      <c r="A218" s="193">
        <f t="shared" ref="A218" ca="1" si="1355">SUM(K218:K220)</f>
        <v>0</v>
      </c>
      <c r="B218" s="196">
        <v>73</v>
      </c>
      <c r="C218" s="181" t="str">
        <f>IF($D219="","",IF(IFERROR(VLOOKUP($D219,Atletas!$B$2:$F$101,5,FALSE),"") ="","CLUBE",VLOOKUP($D219,Atletas!$B$2:$F$101,5,FALSE)))</f>
        <v/>
      </c>
      <c r="D218" s="40"/>
      <c r="E218" s="187" t="str">
        <f>IF($D219="","",IF(IFERROR(VLOOKUP($D219,Atletas!$B$2:$F$101,3,FALSE),"") ="","DD/MM/AAAA",VLOOKUP($D219,Atletas!$B$2:$F$101,3,FALSE)))</f>
        <v/>
      </c>
      <c r="F218" s="184" t="str">
        <f>IF($D219="","",IF(IFERROR(VLOOKUP($D219,Atletas!$B$2:$F$101,4,FALSE),"") ="","Gênero",VLOOKUP($D219,Atletas!$B$2:$F$101,4,FALSE)))</f>
        <v/>
      </c>
      <c r="G218" s="190" t="str">
        <f>IF($D219="","",IF(IFERROR(VLOOKUP($D219,Atletas!$B$2:$F$101,2,FALSE),"") ="","Cadastro não encontrado. Digite os dados.",VLOOKUP($D219,Atletas!$B$2:$F$101,2,FALSE)))</f>
        <v/>
      </c>
      <c r="H218" s="66"/>
      <c r="I218" s="5" t="str">
        <f ca="1">IF(H218="","",IF(VLOOKUP(H218,Geral!$B$13:$D$34,3,FALSE)="&lt;=",IF(YEAR(NOW())-YEAR(E218)&gt;VLOOKUP(H218,Geral!$B$13:$C$34,2,FALSE),"ý","þ"),IF(VLOOKUP(H218,Geral!$B$13:$D$34,3,FALSE)="&gt;=",IF(YEAR(NOW())-YEAR(E218)&lt;VLOOKUP(H218,Geral!$B$13:$C$34,2,FALSE),"ý","þ"))))</f>
        <v/>
      </c>
      <c r="J218" s="178" t="str">
        <f t="shared" ref="J218" si="1356">IF(D219&lt;&gt;"","Sim","Não")</f>
        <v>Não</v>
      </c>
      <c r="K218" s="31">
        <f ca="1">SUM(IF(J218="Sim",IF(H218="",0,IF(OR(H218 = Geral!$A$43,H218 = Geral!$A$44),Geral!$H$13,IF(YEAR(NOW())-YEAR(E218) &lt; 19,Geral!$I$17,Geral!$H$17))),0),IF(H218="",0,IF(OR(H218 = Geral!$A$43,H218 = Geral!$A$44),Geral!$H$13,IF(YEAR(NOW())-YEAR(E218) &lt; 18,Geral!$I$13,Geral!$H$13))))</f>
        <v>0</v>
      </c>
      <c r="L218" s="175"/>
      <c r="M218" s="176"/>
      <c r="N218" s="177"/>
      <c r="O218" s="20" t="str">
        <f t="shared" ref="O218" si="1357">G218</f>
        <v/>
      </c>
      <c r="P218" s="69">
        <f t="shared" ref="P218" si="1358">D219</f>
        <v>0</v>
      </c>
      <c r="Q218" s="70">
        <f t="shared" si="1231"/>
        <v>0</v>
      </c>
      <c r="R218" s="70"/>
      <c r="S218" s="71" t="str">
        <f t="shared" ref="S218" si="1359">E218</f>
        <v/>
      </c>
      <c r="T218" s="70" t="str">
        <f t="shared" ref="T218" si="1360">F218</f>
        <v/>
      </c>
      <c r="U218" s="21">
        <f t="shared" ref="U218" ca="1" si="1361">A218</f>
        <v>0</v>
      </c>
      <c r="V218" s="22" t="str">
        <f t="shared" ref="V218" si="1362">C218</f>
        <v/>
      </c>
      <c r="W218" s="46"/>
    </row>
    <row r="219" spans="1:23" ht="20.100000000000001" customHeight="1" thickBot="1" x14ac:dyDescent="0.25">
      <c r="A219" s="194"/>
      <c r="B219" s="197"/>
      <c r="C219" s="182"/>
      <c r="D219" s="42"/>
      <c r="E219" s="188"/>
      <c r="F219" s="185"/>
      <c r="G219" s="191"/>
      <c r="H219" s="67"/>
      <c r="I219" s="7" t="str">
        <f ca="1">IF(H219="","",IF(VLOOKUP(H219,Geral!$B$35:$D$56,3,FALSE)="&lt;=",IF(YEAR(NOW())-YEAR(E218)&gt;VLOOKUP(H219,Geral!$B$35:$C$56,2,FALSE),"ý","þ"),IF(VLOOKUP(H219,Geral!$B$35:$D$56,3,FALSE)="&gt;=",IF(YEAR(NOW())-YEAR(E218)&lt;VLOOKUP(H219,Geral!$B$35:$C$56,2,FALSE),"ý","þ"))))</f>
        <v/>
      </c>
      <c r="J219" s="179"/>
      <c r="K219" s="32">
        <f ca="1">IF(H219="",0,IF(OR(H219 = Geral!$A$43,H219 = Geral!$A$44),Geral!$H$15,IF(YEAR(NOW())-YEAR(E218) &lt; 19,Geral!$I$15,Geral!$H$15)))</f>
        <v>0</v>
      </c>
      <c r="L219" s="43"/>
      <c r="M219" s="7" t="str">
        <f ca="1">IF(L219="","",IF(VLOOKUP($H219,Geral!$B$36:$D$56,3,FALSE)="&lt;=",IF(YEAR(NOW())-YEAR(VLOOKUP(L219,Atletas!$B$2:$D$101,3,FALSE))&gt;VLOOKUP($H219,Geral!$B$36:$C$56,2,FALSE),"ý","þ"),IF(VLOOKUP($H219,Geral!$B$36:$D$56,3,FALSE)="&gt;=",IF(YEAR(NOW())-YEAR(VLOOKUP(L219,Atletas!$B$2:$D$101,3,FALSE))&lt;VLOOKUP($H219,Geral!$B$36:$C$56,2,FALSE),"ý","þ"))))</f>
        <v/>
      </c>
      <c r="N219" s="36" t="str">
        <f>IF($L219="","",IF(IFERROR(VLOOKUP($L219,Atletas!$B$2:$F$101,2,FALSE),"") ="","Cadastro não encontrado. Digite os dados.",VLOOKUP($L219,Atletas!$B$2:$F$101,2,FALSE)))</f>
        <v/>
      </c>
      <c r="O219" s="23" t="str">
        <f t="shared" ref="O219" si="1363">G218</f>
        <v/>
      </c>
      <c r="P219" s="38">
        <f t="shared" ref="P219" si="1364">D219</f>
        <v>0</v>
      </c>
      <c r="Q219" s="8">
        <f t="shared" si="1231"/>
        <v>0</v>
      </c>
      <c r="R219" s="8">
        <f t="shared" ref="R219:R220" si="1365">L219</f>
        <v>0</v>
      </c>
      <c r="S219" s="9" t="str">
        <f t="shared" ref="S219" si="1366">E218</f>
        <v/>
      </c>
      <c r="T219" s="8" t="str">
        <f t="shared" ref="T219" si="1367">F218</f>
        <v/>
      </c>
      <c r="U219" s="10">
        <f t="shared" ref="U219" ca="1" si="1368">A218</f>
        <v>0</v>
      </c>
      <c r="V219" s="11" t="str">
        <f t="shared" ref="V219" si="1369">C218</f>
        <v/>
      </c>
      <c r="W219" s="46"/>
    </row>
    <row r="220" spans="1:23" ht="20.100000000000001" customHeight="1" thickBot="1" x14ac:dyDescent="0.25">
      <c r="A220" s="195"/>
      <c r="B220" s="198"/>
      <c r="C220" s="183"/>
      <c r="D220" s="41"/>
      <c r="E220" s="189"/>
      <c r="F220" s="186"/>
      <c r="G220" s="192"/>
      <c r="H220" s="68"/>
      <c r="I220" s="12" t="str">
        <f ca="1">IF(H220="","",IF(VLOOKUP(H220,Geral!$B$57:$D$67,3,FALSE)="&lt;=",IF(YEAR(NOW())-YEAR(E218)&gt;VLOOKUP(H220,Geral!$B$57:$C$67,2,FALSE),"ý","þ"),IF(VLOOKUP(H220,Geral!$B$57:$D$67,3,FALSE)="&gt;=",IF(YEAR(NOW())-YEAR(E218)&lt;VLOOKUP(H220,Geral!$B$57:$C$67,2,FALSE),"ý","þ"))))</f>
        <v/>
      </c>
      <c r="J220" s="180"/>
      <c r="K220" s="33">
        <f ca="1">IF(H220="",0,IF(OR(H220 = Geral!$A$43,H220 = Geral!$A$44),Geral!$H$15,IF(YEAR(NOW())-YEAR(E218) &lt; 19,Geral!$I$15,Geral!$H$15)))</f>
        <v>0</v>
      </c>
      <c r="L220" s="43"/>
      <c r="M220" s="7" t="str">
        <f ca="1">IF(L220="","",IF(VLOOKUP($H220,Geral!$B$58:$D$67,3,FALSE)="&lt;=",IF(YEAR(NOW())-YEAR(VLOOKUP(L220,Atletas!$B$2:$D$101,3,FALSE))&gt;VLOOKUP($H220,Geral!$B$58:$C$67,2,FALSE),"ý","þ"),IF(VLOOKUP($H220,Geral!$B$58:$D$67,3,FALSE)="&gt;=",IF(YEAR(NOW())-YEAR(VLOOKUP(L220,Atletas!$B$2:$D$101,3,FALSE))&lt;VLOOKUP($H220,Geral!$B$58:$C$67,2,FALSE),"ý","þ"))))</f>
        <v/>
      </c>
      <c r="N220" s="37" t="str">
        <f>IF($L220="","",IF(IFERROR(VLOOKUP($L220,Atletas!$B$2:$F$101,2,FALSE),"") ="","Cadastro não encontrado. Digite os dados.",VLOOKUP($L220,Atletas!$B$2:$F$101,2,FALSE)))</f>
        <v/>
      </c>
      <c r="O220" s="24" t="str">
        <f t="shared" ref="O220" si="1370">G218</f>
        <v/>
      </c>
      <c r="P220" s="39">
        <f t="shared" ref="P220" si="1371">D219</f>
        <v>0</v>
      </c>
      <c r="Q220" s="13">
        <f t="shared" si="1231"/>
        <v>0</v>
      </c>
      <c r="R220" s="13">
        <f t="shared" si="1365"/>
        <v>0</v>
      </c>
      <c r="S220" s="14" t="str">
        <f>E218</f>
        <v/>
      </c>
      <c r="T220" s="13" t="str">
        <f>F218</f>
        <v/>
      </c>
      <c r="U220" s="15">
        <f t="shared" ref="U220" ca="1" si="1372">A218</f>
        <v>0</v>
      </c>
      <c r="V220" s="16" t="str">
        <f t="shared" ref="V220" si="1373">C218</f>
        <v/>
      </c>
      <c r="W220" s="46"/>
    </row>
    <row r="221" spans="1:23" ht="20.100000000000001" customHeight="1" thickBot="1" x14ac:dyDescent="0.25">
      <c r="A221" s="193">
        <f t="shared" ref="A221" ca="1" si="1374">SUM(K221:K223)</f>
        <v>0</v>
      </c>
      <c r="B221" s="196">
        <v>74</v>
      </c>
      <c r="C221" s="181" t="str">
        <f>IF($D222="","",IF(IFERROR(VLOOKUP($D222,Atletas!$B$2:$F$101,5,FALSE),"") ="","CLUBE",VLOOKUP($D222,Atletas!$B$2:$F$101,5,FALSE)))</f>
        <v/>
      </c>
      <c r="D221" s="40"/>
      <c r="E221" s="187" t="str">
        <f>IF($D222="","",IF(IFERROR(VLOOKUP($D222,Atletas!$B$2:$F$101,3,FALSE),"") ="","DD/MM/AAAA",VLOOKUP($D222,Atletas!$B$2:$F$101,3,FALSE)))</f>
        <v/>
      </c>
      <c r="F221" s="184" t="str">
        <f>IF($D222="","",IF(IFERROR(VLOOKUP($D222,Atletas!$B$2:$F$101,4,FALSE),"") ="","Gênero",VLOOKUP($D222,Atletas!$B$2:$F$101,4,FALSE)))</f>
        <v/>
      </c>
      <c r="G221" s="190" t="str">
        <f>IF($D222="","",IF(IFERROR(VLOOKUP($D222,Atletas!$B$2:$F$101,2,FALSE),"") ="","Cadastro não encontrado. Digite os dados.",VLOOKUP($D222,Atletas!$B$2:$F$101,2,FALSE)))</f>
        <v/>
      </c>
      <c r="H221" s="66"/>
      <c r="I221" s="5" t="str">
        <f ca="1">IF(H221="","",IF(VLOOKUP(H221,Geral!$B$13:$D$34,3,FALSE)="&lt;=",IF(YEAR(NOW())-YEAR(E221)&gt;VLOOKUP(H221,Geral!$B$13:$C$34,2,FALSE),"ý","þ"),IF(VLOOKUP(H221,Geral!$B$13:$D$34,3,FALSE)="&gt;=",IF(YEAR(NOW())-YEAR(E221)&lt;VLOOKUP(H221,Geral!$B$13:$C$34,2,FALSE),"ý","þ"))))</f>
        <v/>
      </c>
      <c r="J221" s="178" t="str">
        <f t="shared" ref="J221" si="1375">IF(D222&lt;&gt;"","Sim","Não")</f>
        <v>Não</v>
      </c>
      <c r="K221" s="31">
        <f ca="1">SUM(IF(J221="Sim",IF(H221="",0,IF(OR(H221 = Geral!$A$43,H221 = Geral!$A$44),Geral!$H$13,IF(YEAR(NOW())-YEAR(E221) &lt; 19,Geral!$I$17,Geral!$H$17))),0),IF(H221="",0,IF(OR(H221 = Geral!$A$43,H221 = Geral!$A$44),Geral!$H$13,IF(YEAR(NOW())-YEAR(E221) &lt; 18,Geral!$I$13,Geral!$H$13))))</f>
        <v>0</v>
      </c>
      <c r="L221" s="175"/>
      <c r="M221" s="176"/>
      <c r="N221" s="177"/>
      <c r="O221" s="20" t="str">
        <f t="shared" ref="O221" si="1376">G221</f>
        <v/>
      </c>
      <c r="P221" s="69">
        <f t="shared" ref="P221" si="1377">D222</f>
        <v>0</v>
      </c>
      <c r="Q221" s="70">
        <f t="shared" si="1231"/>
        <v>0</v>
      </c>
      <c r="R221" s="70"/>
      <c r="S221" s="71" t="str">
        <f t="shared" ref="S221" si="1378">E221</f>
        <v/>
      </c>
      <c r="T221" s="70" t="str">
        <f t="shared" ref="T221" si="1379">F221</f>
        <v/>
      </c>
      <c r="U221" s="21">
        <f t="shared" ref="U221" ca="1" si="1380">A221</f>
        <v>0</v>
      </c>
      <c r="V221" s="22" t="str">
        <f t="shared" ref="V221" si="1381">C221</f>
        <v/>
      </c>
      <c r="W221" s="46"/>
    </row>
    <row r="222" spans="1:23" ht="20.100000000000001" customHeight="1" thickBot="1" x14ac:dyDescent="0.25">
      <c r="A222" s="194"/>
      <c r="B222" s="197"/>
      <c r="C222" s="182"/>
      <c r="D222" s="42"/>
      <c r="E222" s="188"/>
      <c r="F222" s="185"/>
      <c r="G222" s="191"/>
      <c r="H222" s="67"/>
      <c r="I222" s="7" t="str">
        <f ca="1">IF(H222="","",IF(VLOOKUP(H222,Geral!$B$35:$D$56,3,FALSE)="&lt;=",IF(YEAR(NOW())-YEAR(E221)&gt;VLOOKUP(H222,Geral!$B$35:$C$56,2,FALSE),"ý","þ"),IF(VLOOKUP(H222,Geral!$B$35:$D$56,3,FALSE)="&gt;=",IF(YEAR(NOW())-YEAR(E221)&lt;VLOOKUP(H222,Geral!$B$35:$C$56,2,FALSE),"ý","þ"))))</f>
        <v/>
      </c>
      <c r="J222" s="179"/>
      <c r="K222" s="32">
        <f ca="1">IF(H222="",0,IF(OR(H222 = Geral!$A$43,H222 = Geral!$A$44),Geral!$H$15,IF(YEAR(NOW())-YEAR(E221) &lt; 19,Geral!$I$15,Geral!$H$15)))</f>
        <v>0</v>
      </c>
      <c r="L222" s="43"/>
      <c r="M222" s="7" t="str">
        <f ca="1">IF(L222="","",IF(VLOOKUP($H222,Geral!$B$36:$D$56,3,FALSE)="&lt;=",IF(YEAR(NOW())-YEAR(VLOOKUP(L222,Atletas!$B$2:$D$101,3,FALSE))&gt;VLOOKUP($H222,Geral!$B$36:$C$56,2,FALSE),"ý","þ"),IF(VLOOKUP($H222,Geral!$B$36:$D$56,3,FALSE)="&gt;=",IF(YEAR(NOW())-YEAR(VLOOKUP(L222,Atletas!$B$2:$D$101,3,FALSE))&lt;VLOOKUP($H222,Geral!$B$36:$C$56,2,FALSE),"ý","þ"))))</f>
        <v/>
      </c>
      <c r="N222" s="36" t="str">
        <f>IF($L222="","",IF(IFERROR(VLOOKUP($L222,Atletas!$B$2:$F$101,2,FALSE),"") ="","Cadastro não encontrado. Digite os dados.",VLOOKUP($L222,Atletas!$B$2:$F$101,2,FALSE)))</f>
        <v/>
      </c>
      <c r="O222" s="23" t="str">
        <f t="shared" ref="O222" si="1382">G221</f>
        <v/>
      </c>
      <c r="P222" s="38">
        <f t="shared" ref="P222" si="1383">D222</f>
        <v>0</v>
      </c>
      <c r="Q222" s="8">
        <f t="shared" si="1231"/>
        <v>0</v>
      </c>
      <c r="R222" s="8">
        <f t="shared" ref="R222:R223" si="1384">L222</f>
        <v>0</v>
      </c>
      <c r="S222" s="9" t="str">
        <f t="shared" ref="S222" si="1385">E221</f>
        <v/>
      </c>
      <c r="T222" s="8" t="str">
        <f t="shared" ref="T222" si="1386">F221</f>
        <v/>
      </c>
      <c r="U222" s="10">
        <f t="shared" ref="U222" ca="1" si="1387">A221</f>
        <v>0</v>
      </c>
      <c r="V222" s="11" t="str">
        <f t="shared" ref="V222" si="1388">C221</f>
        <v/>
      </c>
      <c r="W222" s="46"/>
    </row>
    <row r="223" spans="1:23" ht="20.100000000000001" customHeight="1" thickBot="1" x14ac:dyDescent="0.25">
      <c r="A223" s="195"/>
      <c r="B223" s="198"/>
      <c r="C223" s="183"/>
      <c r="D223" s="41"/>
      <c r="E223" s="189"/>
      <c r="F223" s="186"/>
      <c r="G223" s="192"/>
      <c r="H223" s="68"/>
      <c r="I223" s="12" t="str">
        <f ca="1">IF(H223="","",IF(VLOOKUP(H223,Geral!$B$57:$D$67,3,FALSE)="&lt;=",IF(YEAR(NOW())-YEAR(E221)&gt;VLOOKUP(H223,Geral!$B$57:$C$67,2,FALSE),"ý","þ"),IF(VLOOKUP(H223,Geral!$B$57:$D$67,3,FALSE)="&gt;=",IF(YEAR(NOW())-YEAR(E221)&lt;VLOOKUP(H223,Geral!$B$57:$C$67,2,FALSE),"ý","þ"))))</f>
        <v/>
      </c>
      <c r="J223" s="180"/>
      <c r="K223" s="33">
        <f ca="1">IF(H223="",0,IF(OR(H223 = Geral!$A$43,H223 = Geral!$A$44),Geral!$H$15,IF(YEAR(NOW())-YEAR(E221) &lt; 19,Geral!$I$15,Geral!$H$15)))</f>
        <v>0</v>
      </c>
      <c r="L223" s="43"/>
      <c r="M223" s="7" t="str">
        <f ca="1">IF(L223="","",IF(VLOOKUP($H223,Geral!$B$58:$D$67,3,FALSE)="&lt;=",IF(YEAR(NOW())-YEAR(VLOOKUP(L223,Atletas!$B$2:$D$101,3,FALSE))&gt;VLOOKUP($H223,Geral!$B$58:$C$67,2,FALSE),"ý","þ"),IF(VLOOKUP($H223,Geral!$B$58:$D$67,3,FALSE)="&gt;=",IF(YEAR(NOW())-YEAR(VLOOKUP(L223,Atletas!$B$2:$D$101,3,FALSE))&lt;VLOOKUP($H223,Geral!$B$58:$C$67,2,FALSE),"ý","þ"))))</f>
        <v/>
      </c>
      <c r="N223" s="37" t="str">
        <f>IF($L223="","",IF(IFERROR(VLOOKUP($L223,Atletas!$B$2:$F$101,2,FALSE),"") ="","Cadastro não encontrado. Digite os dados.",VLOOKUP($L223,Atletas!$B$2:$F$101,2,FALSE)))</f>
        <v/>
      </c>
      <c r="O223" s="24" t="str">
        <f t="shared" ref="O223" si="1389">G221</f>
        <v/>
      </c>
      <c r="P223" s="39">
        <f t="shared" ref="P223" si="1390">D222</f>
        <v>0</v>
      </c>
      <c r="Q223" s="13">
        <f t="shared" si="1231"/>
        <v>0</v>
      </c>
      <c r="R223" s="13">
        <f t="shared" si="1384"/>
        <v>0</v>
      </c>
      <c r="S223" s="14" t="str">
        <f>E221</f>
        <v/>
      </c>
      <c r="T223" s="13" t="str">
        <f>F221</f>
        <v/>
      </c>
      <c r="U223" s="15">
        <f t="shared" ref="U223" ca="1" si="1391">A221</f>
        <v>0</v>
      </c>
      <c r="V223" s="16" t="str">
        <f t="shared" ref="V223" si="1392">C221</f>
        <v/>
      </c>
      <c r="W223" s="46"/>
    </row>
    <row r="224" spans="1:23" ht="20.100000000000001" customHeight="1" thickBot="1" x14ac:dyDescent="0.25">
      <c r="A224" s="193">
        <f t="shared" ref="A224" ca="1" si="1393">SUM(K224:K226)</f>
        <v>0</v>
      </c>
      <c r="B224" s="196">
        <v>75</v>
      </c>
      <c r="C224" s="181" t="str">
        <f>IF($D225="","",IF(IFERROR(VLOOKUP($D225,Atletas!$B$2:$F$101,5,FALSE),"") ="","CLUBE",VLOOKUP($D225,Atletas!$B$2:$F$101,5,FALSE)))</f>
        <v/>
      </c>
      <c r="D224" s="40"/>
      <c r="E224" s="187" t="str">
        <f>IF($D225="","",IF(IFERROR(VLOOKUP($D225,Atletas!$B$2:$F$101,3,FALSE),"") ="","DD/MM/AAAA",VLOOKUP($D225,Atletas!$B$2:$F$101,3,FALSE)))</f>
        <v/>
      </c>
      <c r="F224" s="184" t="str">
        <f>IF($D225="","",IF(IFERROR(VLOOKUP($D225,Atletas!$B$2:$F$101,4,FALSE),"") ="","Gênero",VLOOKUP($D225,Atletas!$B$2:$F$101,4,FALSE)))</f>
        <v/>
      </c>
      <c r="G224" s="190" t="str">
        <f>IF($D225="","",IF(IFERROR(VLOOKUP($D225,Atletas!$B$2:$F$101,2,FALSE),"") ="","Cadastro não encontrado. Digite os dados.",VLOOKUP($D225,Atletas!$B$2:$F$101,2,FALSE)))</f>
        <v/>
      </c>
      <c r="H224" s="66"/>
      <c r="I224" s="5" t="str">
        <f ca="1">IF(H224="","",IF(VLOOKUP(H224,Geral!$B$13:$D$34,3,FALSE)="&lt;=",IF(YEAR(NOW())-YEAR(E224)&gt;VLOOKUP(H224,Geral!$B$13:$C$34,2,FALSE),"ý","þ"),IF(VLOOKUP(H224,Geral!$B$13:$D$34,3,FALSE)="&gt;=",IF(YEAR(NOW())-YEAR(E224)&lt;VLOOKUP(H224,Geral!$B$13:$C$34,2,FALSE),"ý","þ"))))</f>
        <v/>
      </c>
      <c r="J224" s="178" t="str">
        <f t="shared" ref="J224" si="1394">IF(D225&lt;&gt;"","Sim","Não")</f>
        <v>Não</v>
      </c>
      <c r="K224" s="31">
        <f ca="1">SUM(IF(J224="Sim",IF(H224="",0,IF(OR(H224 = Geral!$A$43,H224 = Geral!$A$44),Geral!$H$13,IF(YEAR(NOW())-YEAR(E224) &lt; 19,Geral!$I$17,Geral!$H$17))),0),IF(H224="",0,IF(OR(H224 = Geral!$A$43,H224 = Geral!$A$44),Geral!$H$13,IF(YEAR(NOW())-YEAR(E224) &lt; 18,Geral!$I$13,Geral!$H$13))))</f>
        <v>0</v>
      </c>
      <c r="L224" s="175"/>
      <c r="M224" s="176"/>
      <c r="N224" s="177"/>
      <c r="O224" s="20" t="str">
        <f t="shared" ref="O224" si="1395">G224</f>
        <v/>
      </c>
      <c r="P224" s="69">
        <f t="shared" ref="P224" si="1396">D225</f>
        <v>0</v>
      </c>
      <c r="Q224" s="70">
        <f t="shared" si="1231"/>
        <v>0</v>
      </c>
      <c r="R224" s="70"/>
      <c r="S224" s="71" t="str">
        <f t="shared" ref="S224" si="1397">E224</f>
        <v/>
      </c>
      <c r="T224" s="70" t="str">
        <f t="shared" ref="T224" si="1398">F224</f>
        <v/>
      </c>
      <c r="U224" s="21">
        <f t="shared" ref="U224" ca="1" si="1399">A224</f>
        <v>0</v>
      </c>
      <c r="V224" s="22" t="str">
        <f t="shared" ref="V224" si="1400">C224</f>
        <v/>
      </c>
      <c r="W224" s="46"/>
    </row>
    <row r="225" spans="1:23" ht="20.100000000000001" customHeight="1" thickBot="1" x14ac:dyDescent="0.25">
      <c r="A225" s="194"/>
      <c r="B225" s="197"/>
      <c r="C225" s="182"/>
      <c r="D225" s="42"/>
      <c r="E225" s="188"/>
      <c r="F225" s="185"/>
      <c r="G225" s="191"/>
      <c r="H225" s="67"/>
      <c r="I225" s="7" t="str">
        <f ca="1">IF(H225="","",IF(VLOOKUP(H225,Geral!$B$35:$D$56,3,FALSE)="&lt;=",IF(YEAR(NOW())-YEAR(E224)&gt;VLOOKUP(H225,Geral!$B$35:$C$56,2,FALSE),"ý","þ"),IF(VLOOKUP(H225,Geral!$B$35:$D$56,3,FALSE)="&gt;=",IF(YEAR(NOW())-YEAR(E224)&lt;VLOOKUP(H225,Geral!$B$35:$C$56,2,FALSE),"ý","þ"))))</f>
        <v/>
      </c>
      <c r="J225" s="179"/>
      <c r="K225" s="32">
        <f ca="1">IF(H225="",0,IF(OR(H225 = Geral!$A$43,H225 = Geral!$A$44),Geral!$H$15,IF(YEAR(NOW())-YEAR(E224) &lt; 19,Geral!$I$15,Geral!$H$15)))</f>
        <v>0</v>
      </c>
      <c r="L225" s="43"/>
      <c r="M225" s="7" t="str">
        <f ca="1">IF(L225="","",IF(VLOOKUP($H225,Geral!$B$36:$D$56,3,FALSE)="&lt;=",IF(YEAR(NOW())-YEAR(VLOOKUP(L225,Atletas!$B$2:$D$101,3,FALSE))&gt;VLOOKUP($H225,Geral!$B$36:$C$56,2,FALSE),"ý","þ"),IF(VLOOKUP($H225,Geral!$B$36:$D$56,3,FALSE)="&gt;=",IF(YEAR(NOW())-YEAR(VLOOKUP(L225,Atletas!$B$2:$D$101,3,FALSE))&lt;VLOOKUP($H225,Geral!$B$36:$C$56,2,FALSE),"ý","þ"))))</f>
        <v/>
      </c>
      <c r="N225" s="36" t="str">
        <f>IF($L225="","",IF(IFERROR(VLOOKUP($L225,Atletas!$B$2:$F$101,2,FALSE),"") ="","Cadastro não encontrado. Digite os dados.",VLOOKUP($L225,Atletas!$B$2:$F$101,2,FALSE)))</f>
        <v/>
      </c>
      <c r="O225" s="23" t="str">
        <f t="shared" ref="O225" si="1401">G224</f>
        <v/>
      </c>
      <c r="P225" s="38">
        <f t="shared" ref="P225" si="1402">D225</f>
        <v>0</v>
      </c>
      <c r="Q225" s="8">
        <f t="shared" si="1231"/>
        <v>0</v>
      </c>
      <c r="R225" s="8">
        <f t="shared" ref="R225:R226" si="1403">L225</f>
        <v>0</v>
      </c>
      <c r="S225" s="9" t="str">
        <f t="shared" ref="S225" si="1404">E224</f>
        <v/>
      </c>
      <c r="T225" s="8" t="str">
        <f t="shared" ref="T225" si="1405">F224</f>
        <v/>
      </c>
      <c r="U225" s="10">
        <f t="shared" ref="U225" ca="1" si="1406">A224</f>
        <v>0</v>
      </c>
      <c r="V225" s="11" t="str">
        <f t="shared" ref="V225" si="1407">C224</f>
        <v/>
      </c>
      <c r="W225" s="46"/>
    </row>
    <row r="226" spans="1:23" ht="20.100000000000001" customHeight="1" thickBot="1" x14ac:dyDescent="0.25">
      <c r="A226" s="195"/>
      <c r="B226" s="198"/>
      <c r="C226" s="183"/>
      <c r="D226" s="41"/>
      <c r="E226" s="189"/>
      <c r="F226" s="186"/>
      <c r="G226" s="192"/>
      <c r="H226" s="68"/>
      <c r="I226" s="12" t="str">
        <f ca="1">IF(H226="","",IF(VLOOKUP(H226,Geral!$B$57:$D$67,3,FALSE)="&lt;=",IF(YEAR(NOW())-YEAR(E224)&gt;VLOOKUP(H226,Geral!$B$57:$C$67,2,FALSE),"ý","þ"),IF(VLOOKUP(H226,Geral!$B$57:$D$67,3,FALSE)="&gt;=",IF(YEAR(NOW())-YEAR(E224)&lt;VLOOKUP(H226,Geral!$B$57:$C$67,2,FALSE),"ý","þ"))))</f>
        <v/>
      </c>
      <c r="J226" s="180"/>
      <c r="K226" s="33">
        <f ca="1">IF(H226="",0,IF(OR(H226 = Geral!$A$43,H226 = Geral!$A$44),Geral!$H$15,IF(YEAR(NOW())-YEAR(E224) &lt; 19,Geral!$I$15,Geral!$H$15)))</f>
        <v>0</v>
      </c>
      <c r="L226" s="43"/>
      <c r="M226" s="7" t="str">
        <f ca="1">IF(L226="","",IF(VLOOKUP($H226,Geral!$B$58:$D$67,3,FALSE)="&lt;=",IF(YEAR(NOW())-YEAR(VLOOKUP(L226,Atletas!$B$2:$D$101,3,FALSE))&gt;VLOOKUP($H226,Geral!$B$58:$C$67,2,FALSE),"ý","þ"),IF(VLOOKUP($H226,Geral!$B$58:$D$67,3,FALSE)="&gt;=",IF(YEAR(NOW())-YEAR(VLOOKUP(L226,Atletas!$B$2:$D$101,3,FALSE))&lt;VLOOKUP($H226,Geral!$B$58:$C$67,2,FALSE),"ý","þ"))))</f>
        <v/>
      </c>
      <c r="N226" s="37" t="str">
        <f>IF($L226="","",IF(IFERROR(VLOOKUP($L226,Atletas!$B$2:$F$101,2,FALSE),"") ="","Cadastro não encontrado. Digite os dados.",VLOOKUP($L226,Atletas!$B$2:$F$101,2,FALSE)))</f>
        <v/>
      </c>
      <c r="O226" s="24" t="str">
        <f t="shared" ref="O226" si="1408">G224</f>
        <v/>
      </c>
      <c r="P226" s="39">
        <f t="shared" ref="P226" si="1409">D225</f>
        <v>0</v>
      </c>
      <c r="Q226" s="13">
        <f t="shared" si="1231"/>
        <v>0</v>
      </c>
      <c r="R226" s="13">
        <f t="shared" si="1403"/>
        <v>0</v>
      </c>
      <c r="S226" s="14" t="str">
        <f>E224</f>
        <v/>
      </c>
      <c r="T226" s="13" t="str">
        <f>F224</f>
        <v/>
      </c>
      <c r="U226" s="15">
        <f t="shared" ref="U226" ca="1" si="1410">A224</f>
        <v>0</v>
      </c>
      <c r="V226" s="16" t="str">
        <f t="shared" ref="V226" si="1411">C224</f>
        <v/>
      </c>
      <c r="W226" s="46"/>
    </row>
    <row r="227" spans="1:23" ht="20.100000000000001" customHeight="1" thickBot="1" x14ac:dyDescent="0.25">
      <c r="A227" s="193">
        <f t="shared" ref="A227" ca="1" si="1412">SUM(K227:K229)</f>
        <v>0</v>
      </c>
      <c r="B227" s="196">
        <v>76</v>
      </c>
      <c r="C227" s="181" t="str">
        <f>IF($D228="","",IF(IFERROR(VLOOKUP($D228,Atletas!$B$2:$F$101,5,FALSE),"") ="","CLUBE",VLOOKUP($D228,Atletas!$B$2:$F$101,5,FALSE)))</f>
        <v/>
      </c>
      <c r="D227" s="40"/>
      <c r="E227" s="187" t="str">
        <f>IF($D228="","",IF(IFERROR(VLOOKUP($D228,Atletas!$B$2:$F$101,3,FALSE),"") ="","DD/MM/AAAA",VLOOKUP($D228,Atletas!$B$2:$F$101,3,FALSE)))</f>
        <v/>
      </c>
      <c r="F227" s="184" t="str">
        <f>IF($D228="","",IF(IFERROR(VLOOKUP($D228,Atletas!$B$2:$F$101,4,FALSE),"") ="","Gênero",VLOOKUP($D228,Atletas!$B$2:$F$101,4,FALSE)))</f>
        <v/>
      </c>
      <c r="G227" s="190" t="str">
        <f>IF($D228="","",IF(IFERROR(VLOOKUP($D228,Atletas!$B$2:$F$101,2,FALSE),"") ="","Cadastro não encontrado. Digite os dados.",VLOOKUP($D228,Atletas!$B$2:$F$101,2,FALSE)))</f>
        <v/>
      </c>
      <c r="H227" s="66"/>
      <c r="I227" s="5" t="str">
        <f ca="1">IF(H227="","",IF(VLOOKUP(H227,Geral!$B$13:$D$34,3,FALSE)="&lt;=",IF(YEAR(NOW())-YEAR(E227)&gt;VLOOKUP(H227,Geral!$B$13:$C$34,2,FALSE),"ý","þ"),IF(VLOOKUP(H227,Geral!$B$13:$D$34,3,FALSE)="&gt;=",IF(YEAR(NOW())-YEAR(E227)&lt;VLOOKUP(H227,Geral!$B$13:$C$34,2,FALSE),"ý","þ"))))</f>
        <v/>
      </c>
      <c r="J227" s="178" t="str">
        <f t="shared" ref="J227" si="1413">IF(D228&lt;&gt;"","Sim","Não")</f>
        <v>Não</v>
      </c>
      <c r="K227" s="31">
        <f ca="1">SUM(IF(J227="Sim",IF(H227="",0,IF(OR(H227 = Geral!$A$43,H227 = Geral!$A$44),Geral!$H$13,IF(YEAR(NOW())-YEAR(E227) &lt; 19,Geral!$I$17,Geral!$H$17))),0),IF(H227="",0,IF(OR(H227 = Geral!$A$43,H227 = Geral!$A$44),Geral!$H$13,IF(YEAR(NOW())-YEAR(E227) &lt; 18,Geral!$I$13,Geral!$H$13))))</f>
        <v>0</v>
      </c>
      <c r="L227" s="175"/>
      <c r="M227" s="176"/>
      <c r="N227" s="177"/>
      <c r="O227" s="20" t="str">
        <f t="shared" ref="O227" si="1414">G227</f>
        <v/>
      </c>
      <c r="P227" s="69">
        <f t="shared" ref="P227" si="1415">D228</f>
        <v>0</v>
      </c>
      <c r="Q227" s="70">
        <f t="shared" si="1231"/>
        <v>0</v>
      </c>
      <c r="R227" s="70"/>
      <c r="S227" s="71" t="str">
        <f t="shared" ref="S227" si="1416">E227</f>
        <v/>
      </c>
      <c r="T227" s="70" t="str">
        <f t="shared" ref="T227" si="1417">F227</f>
        <v/>
      </c>
      <c r="U227" s="21">
        <f t="shared" ref="U227" ca="1" si="1418">A227</f>
        <v>0</v>
      </c>
      <c r="V227" s="22" t="str">
        <f t="shared" ref="V227" si="1419">C227</f>
        <v/>
      </c>
      <c r="W227" s="46"/>
    </row>
    <row r="228" spans="1:23" ht="20.100000000000001" customHeight="1" thickBot="1" x14ac:dyDescent="0.25">
      <c r="A228" s="194"/>
      <c r="B228" s="197"/>
      <c r="C228" s="182"/>
      <c r="D228" s="42"/>
      <c r="E228" s="188"/>
      <c r="F228" s="185"/>
      <c r="G228" s="191"/>
      <c r="H228" s="67"/>
      <c r="I228" s="7" t="str">
        <f ca="1">IF(H228="","",IF(VLOOKUP(H228,Geral!$B$35:$D$56,3,FALSE)="&lt;=",IF(YEAR(NOW())-YEAR(E227)&gt;VLOOKUP(H228,Geral!$B$35:$C$56,2,FALSE),"ý","þ"),IF(VLOOKUP(H228,Geral!$B$35:$D$56,3,FALSE)="&gt;=",IF(YEAR(NOW())-YEAR(E227)&lt;VLOOKUP(H228,Geral!$B$35:$C$56,2,FALSE),"ý","þ"))))</f>
        <v/>
      </c>
      <c r="J228" s="179"/>
      <c r="K228" s="32">
        <f ca="1">IF(H228="",0,IF(OR(H228 = Geral!$A$43,H228 = Geral!$A$44),Geral!$H$15,IF(YEAR(NOW())-YEAR(E227) &lt; 19,Geral!$I$15,Geral!$H$15)))</f>
        <v>0</v>
      </c>
      <c r="L228" s="43"/>
      <c r="M228" s="7" t="str">
        <f ca="1">IF(L228="","",IF(VLOOKUP($H228,Geral!$B$36:$D$56,3,FALSE)="&lt;=",IF(YEAR(NOW())-YEAR(VLOOKUP(L228,Atletas!$B$2:$D$101,3,FALSE))&gt;VLOOKUP($H228,Geral!$B$36:$C$56,2,FALSE),"ý","þ"),IF(VLOOKUP($H228,Geral!$B$36:$D$56,3,FALSE)="&gt;=",IF(YEAR(NOW())-YEAR(VLOOKUP(L228,Atletas!$B$2:$D$101,3,FALSE))&lt;VLOOKUP($H228,Geral!$B$36:$C$56,2,FALSE),"ý","þ"))))</f>
        <v/>
      </c>
      <c r="N228" s="36" t="str">
        <f>IF($L228="","",IF(IFERROR(VLOOKUP($L228,Atletas!$B$2:$F$101,2,FALSE),"") ="","Cadastro não encontrado. Digite os dados.",VLOOKUP($L228,Atletas!$B$2:$F$101,2,FALSE)))</f>
        <v/>
      </c>
      <c r="O228" s="23" t="str">
        <f t="shared" ref="O228" si="1420">G227</f>
        <v/>
      </c>
      <c r="P228" s="38">
        <f t="shared" ref="P228" si="1421">D228</f>
        <v>0</v>
      </c>
      <c r="Q228" s="8">
        <f t="shared" si="1231"/>
        <v>0</v>
      </c>
      <c r="R228" s="8">
        <f t="shared" ref="R228:R229" si="1422">L228</f>
        <v>0</v>
      </c>
      <c r="S228" s="9" t="str">
        <f t="shared" ref="S228" si="1423">E227</f>
        <v/>
      </c>
      <c r="T228" s="8" t="str">
        <f t="shared" ref="T228" si="1424">F227</f>
        <v/>
      </c>
      <c r="U228" s="10">
        <f t="shared" ref="U228" ca="1" si="1425">A227</f>
        <v>0</v>
      </c>
      <c r="V228" s="11" t="str">
        <f t="shared" ref="V228" si="1426">C227</f>
        <v/>
      </c>
      <c r="W228" s="46"/>
    </row>
    <row r="229" spans="1:23" ht="20.100000000000001" customHeight="1" thickBot="1" x14ac:dyDescent="0.25">
      <c r="A229" s="195"/>
      <c r="B229" s="198"/>
      <c r="C229" s="183"/>
      <c r="D229" s="41"/>
      <c r="E229" s="189"/>
      <c r="F229" s="186"/>
      <c r="G229" s="192"/>
      <c r="H229" s="68"/>
      <c r="I229" s="12" t="str">
        <f ca="1">IF(H229="","",IF(VLOOKUP(H229,Geral!$B$57:$D$67,3,FALSE)="&lt;=",IF(YEAR(NOW())-YEAR(E227)&gt;VLOOKUP(H229,Geral!$B$57:$C$67,2,FALSE),"ý","þ"),IF(VLOOKUP(H229,Geral!$B$57:$D$67,3,FALSE)="&gt;=",IF(YEAR(NOW())-YEAR(E227)&lt;VLOOKUP(H229,Geral!$B$57:$C$67,2,FALSE),"ý","þ"))))</f>
        <v/>
      </c>
      <c r="J229" s="180"/>
      <c r="K229" s="33">
        <f ca="1">IF(H229="",0,IF(OR(H229 = Geral!$A$43,H229 = Geral!$A$44),Geral!$H$15,IF(YEAR(NOW())-YEAR(E227) &lt; 19,Geral!$I$15,Geral!$H$15)))</f>
        <v>0</v>
      </c>
      <c r="L229" s="43"/>
      <c r="M229" s="7" t="str">
        <f ca="1">IF(L229="","",IF(VLOOKUP($H229,Geral!$B$58:$D$67,3,FALSE)="&lt;=",IF(YEAR(NOW())-YEAR(VLOOKUP(L229,Atletas!$B$2:$D$101,3,FALSE))&gt;VLOOKUP($H229,Geral!$B$58:$C$67,2,FALSE),"ý","þ"),IF(VLOOKUP($H229,Geral!$B$58:$D$67,3,FALSE)="&gt;=",IF(YEAR(NOW())-YEAR(VLOOKUP(L229,Atletas!$B$2:$D$101,3,FALSE))&lt;VLOOKUP($H229,Geral!$B$58:$C$67,2,FALSE),"ý","þ"))))</f>
        <v/>
      </c>
      <c r="N229" s="37" t="str">
        <f>IF($L229="","",IF(IFERROR(VLOOKUP($L229,Atletas!$B$2:$F$101,2,FALSE),"") ="","Cadastro não encontrado. Digite os dados.",VLOOKUP($L229,Atletas!$B$2:$F$101,2,FALSE)))</f>
        <v/>
      </c>
      <c r="O229" s="24" t="str">
        <f t="shared" ref="O229" si="1427">G227</f>
        <v/>
      </c>
      <c r="P229" s="39">
        <f t="shared" ref="P229" si="1428">D228</f>
        <v>0</v>
      </c>
      <c r="Q229" s="13">
        <f t="shared" si="1231"/>
        <v>0</v>
      </c>
      <c r="R229" s="13">
        <f t="shared" si="1422"/>
        <v>0</v>
      </c>
      <c r="S229" s="14" t="str">
        <f>E227</f>
        <v/>
      </c>
      <c r="T229" s="13" t="str">
        <f>F227</f>
        <v/>
      </c>
      <c r="U229" s="15">
        <f t="shared" ref="U229" ca="1" si="1429">A227</f>
        <v>0</v>
      </c>
      <c r="V229" s="16" t="str">
        <f t="shared" ref="V229" si="1430">C227</f>
        <v/>
      </c>
      <c r="W229" s="46"/>
    </row>
    <row r="230" spans="1:23" ht="20.100000000000001" customHeight="1" thickBot="1" x14ac:dyDescent="0.25">
      <c r="A230" s="193">
        <f t="shared" ref="A230" ca="1" si="1431">SUM(K230:K232)</f>
        <v>0</v>
      </c>
      <c r="B230" s="196">
        <v>77</v>
      </c>
      <c r="C230" s="181" t="str">
        <f>IF($D231="","",IF(IFERROR(VLOOKUP($D231,Atletas!$B$2:$F$101,5,FALSE),"") ="","CLUBE",VLOOKUP($D231,Atletas!$B$2:$F$101,5,FALSE)))</f>
        <v/>
      </c>
      <c r="D230" s="40"/>
      <c r="E230" s="187" t="str">
        <f>IF($D231="","",IF(IFERROR(VLOOKUP($D231,Atletas!$B$2:$F$101,3,FALSE),"") ="","DD/MM/AAAA",VLOOKUP($D231,Atletas!$B$2:$F$101,3,FALSE)))</f>
        <v/>
      </c>
      <c r="F230" s="184" t="str">
        <f>IF($D231="","",IF(IFERROR(VLOOKUP($D231,Atletas!$B$2:$F$101,4,FALSE),"") ="","Gênero",VLOOKUP($D231,Atletas!$B$2:$F$101,4,FALSE)))</f>
        <v/>
      </c>
      <c r="G230" s="190" t="str">
        <f>IF($D231="","",IF(IFERROR(VLOOKUP($D231,Atletas!$B$2:$F$101,2,FALSE),"") ="","Cadastro não encontrado. Digite os dados.",VLOOKUP($D231,Atletas!$B$2:$F$101,2,FALSE)))</f>
        <v/>
      </c>
      <c r="H230" s="66"/>
      <c r="I230" s="5" t="str">
        <f ca="1">IF(H230="","",IF(VLOOKUP(H230,Geral!$B$13:$D$34,3,FALSE)="&lt;=",IF(YEAR(NOW())-YEAR(E230)&gt;VLOOKUP(H230,Geral!$B$13:$C$34,2,FALSE),"ý","þ"),IF(VLOOKUP(H230,Geral!$B$13:$D$34,3,FALSE)="&gt;=",IF(YEAR(NOW())-YEAR(E230)&lt;VLOOKUP(H230,Geral!$B$13:$C$34,2,FALSE),"ý","þ"))))</f>
        <v/>
      </c>
      <c r="J230" s="178" t="str">
        <f t="shared" ref="J230" si="1432">IF(D231&lt;&gt;"","Sim","Não")</f>
        <v>Não</v>
      </c>
      <c r="K230" s="31">
        <f ca="1">SUM(IF(J230="Sim",IF(H230="",0,IF(OR(H230 = Geral!$A$43,H230 = Geral!$A$44),Geral!$H$13,IF(YEAR(NOW())-YEAR(E230) &lt; 19,Geral!$I$17,Geral!$H$17))),0),IF(H230="",0,IF(OR(H230 = Geral!$A$43,H230 = Geral!$A$44),Geral!$H$13,IF(YEAR(NOW())-YEAR(E230) &lt; 18,Geral!$I$13,Geral!$H$13))))</f>
        <v>0</v>
      </c>
      <c r="L230" s="175"/>
      <c r="M230" s="176"/>
      <c r="N230" s="177"/>
      <c r="O230" s="20" t="str">
        <f t="shared" ref="O230" si="1433">G230</f>
        <v/>
      </c>
      <c r="P230" s="69">
        <f t="shared" ref="P230" si="1434">D231</f>
        <v>0</v>
      </c>
      <c r="Q230" s="70">
        <f t="shared" si="1231"/>
        <v>0</v>
      </c>
      <c r="R230" s="70"/>
      <c r="S230" s="71" t="str">
        <f t="shared" ref="S230" si="1435">E230</f>
        <v/>
      </c>
      <c r="T230" s="70" t="str">
        <f t="shared" ref="T230" si="1436">F230</f>
        <v/>
      </c>
      <c r="U230" s="21">
        <f t="shared" ref="U230" ca="1" si="1437">A230</f>
        <v>0</v>
      </c>
      <c r="V230" s="22" t="str">
        <f t="shared" ref="V230" si="1438">C230</f>
        <v/>
      </c>
      <c r="W230" s="46"/>
    </row>
    <row r="231" spans="1:23" ht="20.100000000000001" customHeight="1" thickBot="1" x14ac:dyDescent="0.25">
      <c r="A231" s="194"/>
      <c r="B231" s="197"/>
      <c r="C231" s="182"/>
      <c r="D231" s="42"/>
      <c r="E231" s="188"/>
      <c r="F231" s="185"/>
      <c r="G231" s="191"/>
      <c r="H231" s="67"/>
      <c r="I231" s="7" t="str">
        <f ca="1">IF(H231="","",IF(VLOOKUP(H231,Geral!$B$35:$D$56,3,FALSE)="&lt;=",IF(YEAR(NOW())-YEAR(E230)&gt;VLOOKUP(H231,Geral!$B$35:$C$56,2,FALSE),"ý","þ"),IF(VLOOKUP(H231,Geral!$B$35:$D$56,3,FALSE)="&gt;=",IF(YEAR(NOW())-YEAR(E230)&lt;VLOOKUP(H231,Geral!$B$35:$C$56,2,FALSE),"ý","þ"))))</f>
        <v/>
      </c>
      <c r="J231" s="179"/>
      <c r="K231" s="32">
        <f ca="1">IF(H231="",0,IF(OR(H231 = Geral!$A$43,H231 = Geral!$A$44),Geral!$H$15,IF(YEAR(NOW())-YEAR(E230) &lt; 19,Geral!$I$15,Geral!$H$15)))</f>
        <v>0</v>
      </c>
      <c r="L231" s="43"/>
      <c r="M231" s="7" t="str">
        <f ca="1">IF(L231="","",IF(VLOOKUP($H231,Geral!$B$36:$D$56,3,FALSE)="&lt;=",IF(YEAR(NOW())-YEAR(VLOOKUP(L231,Atletas!$B$2:$D$101,3,FALSE))&gt;VLOOKUP($H231,Geral!$B$36:$C$56,2,FALSE),"ý","þ"),IF(VLOOKUP($H231,Geral!$B$36:$D$56,3,FALSE)="&gt;=",IF(YEAR(NOW())-YEAR(VLOOKUP(L231,Atletas!$B$2:$D$101,3,FALSE))&lt;VLOOKUP($H231,Geral!$B$36:$C$56,2,FALSE),"ý","þ"))))</f>
        <v/>
      </c>
      <c r="N231" s="36" t="str">
        <f>IF($L231="","",IF(IFERROR(VLOOKUP($L231,Atletas!$B$2:$F$101,2,FALSE),"") ="","Cadastro não encontrado. Digite os dados.",VLOOKUP($L231,Atletas!$B$2:$F$101,2,FALSE)))</f>
        <v/>
      </c>
      <c r="O231" s="23" t="str">
        <f t="shared" ref="O231" si="1439">G230</f>
        <v/>
      </c>
      <c r="P231" s="38">
        <f t="shared" ref="P231" si="1440">D231</f>
        <v>0</v>
      </c>
      <c r="Q231" s="8">
        <f t="shared" si="1231"/>
        <v>0</v>
      </c>
      <c r="R231" s="8">
        <f t="shared" ref="R231:R232" si="1441">L231</f>
        <v>0</v>
      </c>
      <c r="S231" s="9" t="str">
        <f t="shared" ref="S231" si="1442">E230</f>
        <v/>
      </c>
      <c r="T231" s="8" t="str">
        <f t="shared" ref="T231" si="1443">F230</f>
        <v/>
      </c>
      <c r="U231" s="10">
        <f t="shared" ref="U231" ca="1" si="1444">A230</f>
        <v>0</v>
      </c>
      <c r="V231" s="11" t="str">
        <f t="shared" ref="V231" si="1445">C230</f>
        <v/>
      </c>
      <c r="W231" s="46"/>
    </row>
    <row r="232" spans="1:23" ht="20.100000000000001" customHeight="1" thickBot="1" x14ac:dyDescent="0.25">
      <c r="A232" s="195"/>
      <c r="B232" s="198"/>
      <c r="C232" s="183"/>
      <c r="D232" s="41"/>
      <c r="E232" s="189"/>
      <c r="F232" s="186"/>
      <c r="G232" s="192"/>
      <c r="H232" s="68"/>
      <c r="I232" s="12" t="str">
        <f ca="1">IF(H232="","",IF(VLOOKUP(H232,Geral!$B$57:$D$67,3,FALSE)="&lt;=",IF(YEAR(NOW())-YEAR(E230)&gt;VLOOKUP(H232,Geral!$B$57:$C$67,2,FALSE),"ý","þ"),IF(VLOOKUP(H232,Geral!$B$57:$D$67,3,FALSE)="&gt;=",IF(YEAR(NOW())-YEAR(E230)&lt;VLOOKUP(H232,Geral!$B$57:$C$67,2,FALSE),"ý","þ"))))</f>
        <v/>
      </c>
      <c r="J232" s="180"/>
      <c r="K232" s="33">
        <f ca="1">IF(H232="",0,IF(OR(H232 = Geral!$A$43,H232 = Geral!$A$44),Geral!$H$15,IF(YEAR(NOW())-YEAR(E230) &lt; 19,Geral!$I$15,Geral!$H$15)))</f>
        <v>0</v>
      </c>
      <c r="L232" s="43"/>
      <c r="M232" s="7" t="str">
        <f ca="1">IF(L232="","",IF(VLOOKUP($H232,Geral!$B$58:$D$67,3,FALSE)="&lt;=",IF(YEAR(NOW())-YEAR(VLOOKUP(L232,Atletas!$B$2:$D$101,3,FALSE))&gt;VLOOKUP($H232,Geral!$B$58:$C$67,2,FALSE),"ý","þ"),IF(VLOOKUP($H232,Geral!$B$58:$D$67,3,FALSE)="&gt;=",IF(YEAR(NOW())-YEAR(VLOOKUP(L232,Atletas!$B$2:$D$101,3,FALSE))&lt;VLOOKUP($H232,Geral!$B$58:$C$67,2,FALSE),"ý","þ"))))</f>
        <v/>
      </c>
      <c r="N232" s="37" t="str">
        <f>IF($L232="","",IF(IFERROR(VLOOKUP($L232,Atletas!$B$2:$F$101,2,FALSE),"") ="","Cadastro não encontrado. Digite os dados.",VLOOKUP($L232,Atletas!$B$2:$F$101,2,FALSE)))</f>
        <v/>
      </c>
      <c r="O232" s="24" t="str">
        <f t="shared" ref="O232" si="1446">G230</f>
        <v/>
      </c>
      <c r="P232" s="39">
        <f t="shared" ref="P232" si="1447">D231</f>
        <v>0</v>
      </c>
      <c r="Q232" s="13">
        <f t="shared" si="1231"/>
        <v>0</v>
      </c>
      <c r="R232" s="13">
        <f t="shared" si="1441"/>
        <v>0</v>
      </c>
      <c r="S232" s="14" t="str">
        <f>E230</f>
        <v/>
      </c>
      <c r="T232" s="13" t="str">
        <f>F230</f>
        <v/>
      </c>
      <c r="U232" s="15">
        <f t="shared" ref="U232" ca="1" si="1448">A230</f>
        <v>0</v>
      </c>
      <c r="V232" s="16" t="str">
        <f t="shared" ref="V232" si="1449">C230</f>
        <v/>
      </c>
      <c r="W232" s="46"/>
    </row>
    <row r="233" spans="1:23" ht="20.100000000000001" customHeight="1" thickBot="1" x14ac:dyDescent="0.25">
      <c r="A233" s="193">
        <f t="shared" ref="A233" ca="1" si="1450">SUM(K233:K235)</f>
        <v>0</v>
      </c>
      <c r="B233" s="196">
        <v>78</v>
      </c>
      <c r="C233" s="181" t="str">
        <f>IF($D234="","",IF(IFERROR(VLOOKUP($D234,Atletas!$B$2:$F$101,5,FALSE),"") ="","CLUBE",VLOOKUP($D234,Atletas!$B$2:$F$101,5,FALSE)))</f>
        <v/>
      </c>
      <c r="D233" s="40"/>
      <c r="E233" s="187" t="str">
        <f>IF($D234="","",IF(IFERROR(VLOOKUP($D234,Atletas!$B$2:$F$101,3,FALSE),"") ="","DD/MM/AAAA",VLOOKUP($D234,Atletas!$B$2:$F$101,3,FALSE)))</f>
        <v/>
      </c>
      <c r="F233" s="184" t="str">
        <f>IF($D234="","",IF(IFERROR(VLOOKUP($D234,Atletas!$B$2:$F$101,4,FALSE),"") ="","Gênero",VLOOKUP($D234,Atletas!$B$2:$F$101,4,FALSE)))</f>
        <v/>
      </c>
      <c r="G233" s="190" t="str">
        <f>IF($D234="","",IF(IFERROR(VLOOKUP($D234,Atletas!$B$2:$F$101,2,FALSE),"") ="","Cadastro não encontrado. Digite os dados.",VLOOKUP($D234,Atletas!$B$2:$F$101,2,FALSE)))</f>
        <v/>
      </c>
      <c r="H233" s="66"/>
      <c r="I233" s="5" t="str">
        <f ca="1">IF(H233="","",IF(VLOOKUP(H233,Geral!$B$13:$D$34,3,FALSE)="&lt;=",IF(YEAR(NOW())-YEAR(E233)&gt;VLOOKUP(H233,Geral!$B$13:$C$34,2,FALSE),"ý","þ"),IF(VLOOKUP(H233,Geral!$B$13:$D$34,3,FALSE)="&gt;=",IF(YEAR(NOW())-YEAR(E233)&lt;VLOOKUP(H233,Geral!$B$13:$C$34,2,FALSE),"ý","þ"))))</f>
        <v/>
      </c>
      <c r="J233" s="178" t="str">
        <f t="shared" ref="J233" si="1451">IF(D234&lt;&gt;"","Sim","Não")</f>
        <v>Não</v>
      </c>
      <c r="K233" s="31">
        <f ca="1">SUM(IF(J233="Sim",IF(H233="",0,IF(OR(H233 = Geral!$A$43,H233 = Geral!$A$44),Geral!$H$13,IF(YEAR(NOW())-YEAR(E233) &lt; 19,Geral!$I$17,Geral!$H$17))),0),IF(H233="",0,IF(OR(H233 = Geral!$A$43,H233 = Geral!$A$44),Geral!$H$13,IF(YEAR(NOW())-YEAR(E233) &lt; 18,Geral!$I$13,Geral!$H$13))))</f>
        <v>0</v>
      </c>
      <c r="L233" s="175"/>
      <c r="M233" s="176"/>
      <c r="N233" s="177"/>
      <c r="O233" s="20" t="str">
        <f t="shared" ref="O233" si="1452">G233</f>
        <v/>
      </c>
      <c r="P233" s="69">
        <f t="shared" ref="P233" si="1453">D234</f>
        <v>0</v>
      </c>
      <c r="Q233" s="70">
        <f t="shared" si="1231"/>
        <v>0</v>
      </c>
      <c r="R233" s="70"/>
      <c r="S233" s="71" t="str">
        <f t="shared" ref="S233" si="1454">E233</f>
        <v/>
      </c>
      <c r="T233" s="70" t="str">
        <f t="shared" ref="T233" si="1455">F233</f>
        <v/>
      </c>
      <c r="U233" s="21">
        <f t="shared" ref="U233" ca="1" si="1456">A233</f>
        <v>0</v>
      </c>
      <c r="V233" s="22" t="str">
        <f t="shared" ref="V233" si="1457">C233</f>
        <v/>
      </c>
      <c r="W233" s="46"/>
    </row>
    <row r="234" spans="1:23" ht="20.100000000000001" customHeight="1" thickBot="1" x14ac:dyDescent="0.25">
      <c r="A234" s="194"/>
      <c r="B234" s="197"/>
      <c r="C234" s="182"/>
      <c r="D234" s="42"/>
      <c r="E234" s="188"/>
      <c r="F234" s="185"/>
      <c r="G234" s="191"/>
      <c r="H234" s="67"/>
      <c r="I234" s="7" t="str">
        <f ca="1">IF(H234="","",IF(VLOOKUP(H234,Geral!$B$35:$D$56,3,FALSE)="&lt;=",IF(YEAR(NOW())-YEAR(E233)&gt;VLOOKUP(H234,Geral!$B$35:$C$56,2,FALSE),"ý","þ"),IF(VLOOKUP(H234,Geral!$B$35:$D$56,3,FALSE)="&gt;=",IF(YEAR(NOW())-YEAR(E233)&lt;VLOOKUP(H234,Geral!$B$35:$C$56,2,FALSE),"ý","þ"))))</f>
        <v/>
      </c>
      <c r="J234" s="179"/>
      <c r="K234" s="32">
        <f ca="1">IF(H234="",0,IF(OR(H234 = Geral!$A$43,H234 = Geral!$A$44),Geral!$H$15,IF(YEAR(NOW())-YEAR(E233) &lt; 19,Geral!$I$15,Geral!$H$15)))</f>
        <v>0</v>
      </c>
      <c r="L234" s="43"/>
      <c r="M234" s="7" t="str">
        <f ca="1">IF(L234="","",IF(VLOOKUP($H234,Geral!$B$36:$D$56,3,FALSE)="&lt;=",IF(YEAR(NOW())-YEAR(VLOOKUP(L234,Atletas!$B$2:$D$101,3,FALSE))&gt;VLOOKUP($H234,Geral!$B$36:$C$56,2,FALSE),"ý","þ"),IF(VLOOKUP($H234,Geral!$B$36:$D$56,3,FALSE)="&gt;=",IF(YEAR(NOW())-YEAR(VLOOKUP(L234,Atletas!$B$2:$D$101,3,FALSE))&lt;VLOOKUP($H234,Geral!$B$36:$C$56,2,FALSE),"ý","þ"))))</f>
        <v/>
      </c>
      <c r="N234" s="36" t="str">
        <f>IF($L234="","",IF(IFERROR(VLOOKUP($L234,Atletas!$B$2:$F$101,2,FALSE),"") ="","Cadastro não encontrado. Digite os dados.",VLOOKUP($L234,Atletas!$B$2:$F$101,2,FALSE)))</f>
        <v/>
      </c>
      <c r="O234" s="23" t="str">
        <f t="shared" ref="O234" si="1458">G233</f>
        <v/>
      </c>
      <c r="P234" s="38">
        <f t="shared" ref="P234" si="1459">D234</f>
        <v>0</v>
      </c>
      <c r="Q234" s="8">
        <f t="shared" si="1231"/>
        <v>0</v>
      </c>
      <c r="R234" s="8">
        <f t="shared" ref="R234:R235" si="1460">L234</f>
        <v>0</v>
      </c>
      <c r="S234" s="9" t="str">
        <f t="shared" ref="S234" si="1461">E233</f>
        <v/>
      </c>
      <c r="T234" s="8" t="str">
        <f t="shared" ref="T234" si="1462">F233</f>
        <v/>
      </c>
      <c r="U234" s="10">
        <f t="shared" ref="U234" ca="1" si="1463">A233</f>
        <v>0</v>
      </c>
      <c r="V234" s="11" t="str">
        <f t="shared" ref="V234" si="1464">C233</f>
        <v/>
      </c>
      <c r="W234" s="46"/>
    </row>
    <row r="235" spans="1:23" ht="20.100000000000001" customHeight="1" thickBot="1" x14ac:dyDescent="0.25">
      <c r="A235" s="195"/>
      <c r="B235" s="198"/>
      <c r="C235" s="183"/>
      <c r="D235" s="41"/>
      <c r="E235" s="189"/>
      <c r="F235" s="186"/>
      <c r="G235" s="192"/>
      <c r="H235" s="68"/>
      <c r="I235" s="12" t="str">
        <f ca="1">IF(H235="","",IF(VLOOKUP(H235,Geral!$B$57:$D$67,3,FALSE)="&lt;=",IF(YEAR(NOW())-YEAR(E233)&gt;VLOOKUP(H235,Geral!$B$57:$C$67,2,FALSE),"ý","þ"),IF(VLOOKUP(H235,Geral!$B$57:$D$67,3,FALSE)="&gt;=",IF(YEAR(NOW())-YEAR(E233)&lt;VLOOKUP(H235,Geral!$B$57:$C$67,2,FALSE),"ý","þ"))))</f>
        <v/>
      </c>
      <c r="J235" s="180"/>
      <c r="K235" s="33">
        <f ca="1">IF(H235="",0,IF(OR(H235 = Geral!$A$43,H235 = Geral!$A$44),Geral!$H$15,IF(YEAR(NOW())-YEAR(E233) &lt; 19,Geral!$I$15,Geral!$H$15)))</f>
        <v>0</v>
      </c>
      <c r="L235" s="43"/>
      <c r="M235" s="7" t="str">
        <f ca="1">IF(L235="","",IF(VLOOKUP($H235,Geral!$B$58:$D$67,3,FALSE)="&lt;=",IF(YEAR(NOW())-YEAR(VLOOKUP(L235,Atletas!$B$2:$D$101,3,FALSE))&gt;VLOOKUP($H235,Geral!$B$58:$C$67,2,FALSE),"ý","þ"),IF(VLOOKUP($H235,Geral!$B$58:$D$67,3,FALSE)="&gt;=",IF(YEAR(NOW())-YEAR(VLOOKUP(L235,Atletas!$B$2:$D$101,3,FALSE))&lt;VLOOKUP($H235,Geral!$B$58:$C$67,2,FALSE),"ý","þ"))))</f>
        <v/>
      </c>
      <c r="N235" s="37" t="str">
        <f>IF($L235="","",IF(IFERROR(VLOOKUP($L235,Atletas!$B$2:$F$101,2,FALSE),"") ="","Cadastro não encontrado. Digite os dados.",VLOOKUP($L235,Atletas!$B$2:$F$101,2,FALSE)))</f>
        <v/>
      </c>
      <c r="O235" s="24" t="str">
        <f t="shared" ref="O235" si="1465">G233</f>
        <v/>
      </c>
      <c r="P235" s="39">
        <f t="shared" ref="P235" si="1466">D234</f>
        <v>0</v>
      </c>
      <c r="Q235" s="13">
        <f t="shared" si="1231"/>
        <v>0</v>
      </c>
      <c r="R235" s="13">
        <f t="shared" si="1460"/>
        <v>0</v>
      </c>
      <c r="S235" s="14" t="str">
        <f>E233</f>
        <v/>
      </c>
      <c r="T235" s="13" t="str">
        <f>F233</f>
        <v/>
      </c>
      <c r="U235" s="15">
        <f t="shared" ref="U235" ca="1" si="1467">A233</f>
        <v>0</v>
      </c>
      <c r="V235" s="16" t="str">
        <f t="shared" ref="V235" si="1468">C233</f>
        <v/>
      </c>
      <c r="W235" s="46"/>
    </row>
    <row r="236" spans="1:23" ht="20.100000000000001" customHeight="1" thickBot="1" x14ac:dyDescent="0.25">
      <c r="A236" s="193">
        <f t="shared" ref="A236" ca="1" si="1469">SUM(K236:K238)</f>
        <v>0</v>
      </c>
      <c r="B236" s="196">
        <v>79</v>
      </c>
      <c r="C236" s="181" t="str">
        <f>IF($D237="","",IF(IFERROR(VLOOKUP($D237,Atletas!$B$2:$F$101,5,FALSE),"") ="","CLUBE",VLOOKUP($D237,Atletas!$B$2:$F$101,5,FALSE)))</f>
        <v/>
      </c>
      <c r="D236" s="40"/>
      <c r="E236" s="187" t="str">
        <f>IF($D237="","",IF(IFERROR(VLOOKUP($D237,Atletas!$B$2:$F$101,3,FALSE),"") ="","DD/MM/AAAA",VLOOKUP($D237,Atletas!$B$2:$F$101,3,FALSE)))</f>
        <v/>
      </c>
      <c r="F236" s="184" t="str">
        <f>IF($D237="","",IF(IFERROR(VLOOKUP($D237,Atletas!$B$2:$F$101,4,FALSE),"") ="","Gênero",VLOOKUP($D237,Atletas!$B$2:$F$101,4,FALSE)))</f>
        <v/>
      </c>
      <c r="G236" s="190" t="str">
        <f>IF($D237="","",IF(IFERROR(VLOOKUP($D237,Atletas!$B$2:$F$101,2,FALSE),"") ="","Cadastro não encontrado. Digite os dados.",VLOOKUP($D237,Atletas!$B$2:$F$101,2,FALSE)))</f>
        <v/>
      </c>
      <c r="H236" s="66"/>
      <c r="I236" s="5" t="str">
        <f ca="1">IF(H236="","",IF(VLOOKUP(H236,Geral!$B$13:$D$34,3,FALSE)="&lt;=",IF(YEAR(NOW())-YEAR(E236)&gt;VLOOKUP(H236,Geral!$B$13:$C$34,2,FALSE),"ý","þ"),IF(VLOOKUP(H236,Geral!$B$13:$D$34,3,FALSE)="&gt;=",IF(YEAR(NOW())-YEAR(E236)&lt;VLOOKUP(H236,Geral!$B$13:$C$34,2,FALSE),"ý","þ"))))</f>
        <v/>
      </c>
      <c r="J236" s="178" t="str">
        <f t="shared" ref="J236" si="1470">IF(D237&lt;&gt;"","Sim","Não")</f>
        <v>Não</v>
      </c>
      <c r="K236" s="31">
        <f ca="1">SUM(IF(J236="Sim",IF(H236="",0,IF(OR(H236 = Geral!$A$43,H236 = Geral!$A$44),Geral!$H$13,IF(YEAR(NOW())-YEAR(E236) &lt; 19,Geral!$I$17,Geral!$H$17))),0),IF(H236="",0,IF(OR(H236 = Geral!$A$43,H236 = Geral!$A$44),Geral!$H$13,IF(YEAR(NOW())-YEAR(E236) &lt; 18,Geral!$I$13,Geral!$H$13))))</f>
        <v>0</v>
      </c>
      <c r="L236" s="175"/>
      <c r="M236" s="176"/>
      <c r="N236" s="177"/>
      <c r="O236" s="20" t="str">
        <f t="shared" ref="O236" si="1471">G236</f>
        <v/>
      </c>
      <c r="P236" s="69">
        <f t="shared" ref="P236" si="1472">D237</f>
        <v>0</v>
      </c>
      <c r="Q236" s="70">
        <f t="shared" si="1231"/>
        <v>0</v>
      </c>
      <c r="R236" s="70"/>
      <c r="S236" s="71" t="str">
        <f t="shared" ref="S236" si="1473">E236</f>
        <v/>
      </c>
      <c r="T236" s="70" t="str">
        <f t="shared" ref="T236" si="1474">F236</f>
        <v/>
      </c>
      <c r="U236" s="21">
        <f t="shared" ref="U236" ca="1" si="1475">A236</f>
        <v>0</v>
      </c>
      <c r="V236" s="22" t="str">
        <f t="shared" ref="V236" si="1476">C236</f>
        <v/>
      </c>
      <c r="W236" s="46"/>
    </row>
    <row r="237" spans="1:23" ht="20.100000000000001" customHeight="1" thickBot="1" x14ac:dyDescent="0.25">
      <c r="A237" s="194"/>
      <c r="B237" s="197"/>
      <c r="C237" s="182"/>
      <c r="D237" s="42"/>
      <c r="E237" s="188"/>
      <c r="F237" s="185"/>
      <c r="G237" s="191"/>
      <c r="H237" s="67"/>
      <c r="I237" s="7" t="str">
        <f ca="1">IF(H237="","",IF(VLOOKUP(H237,Geral!$B$35:$D$56,3,FALSE)="&lt;=",IF(YEAR(NOW())-YEAR(E236)&gt;VLOOKUP(H237,Geral!$B$35:$C$56,2,FALSE),"ý","þ"),IF(VLOOKUP(H237,Geral!$B$35:$D$56,3,FALSE)="&gt;=",IF(YEAR(NOW())-YEAR(E236)&lt;VLOOKUP(H237,Geral!$B$35:$C$56,2,FALSE),"ý","þ"))))</f>
        <v/>
      </c>
      <c r="J237" s="179"/>
      <c r="K237" s="32">
        <f ca="1">IF(H237="",0,IF(OR(H237 = Geral!$A$43,H237 = Geral!$A$44),Geral!$H$15,IF(YEAR(NOW())-YEAR(E236) &lt; 19,Geral!$I$15,Geral!$H$15)))</f>
        <v>0</v>
      </c>
      <c r="L237" s="43"/>
      <c r="M237" s="7" t="str">
        <f ca="1">IF(L237="","",IF(VLOOKUP($H237,Geral!$B$36:$D$56,3,FALSE)="&lt;=",IF(YEAR(NOW())-YEAR(VLOOKUP(L237,Atletas!$B$2:$D$101,3,FALSE))&gt;VLOOKUP($H237,Geral!$B$36:$C$56,2,FALSE),"ý","þ"),IF(VLOOKUP($H237,Geral!$B$36:$D$56,3,FALSE)="&gt;=",IF(YEAR(NOW())-YEAR(VLOOKUP(L237,Atletas!$B$2:$D$101,3,FALSE))&lt;VLOOKUP($H237,Geral!$B$36:$C$56,2,FALSE),"ý","þ"))))</f>
        <v/>
      </c>
      <c r="N237" s="36" t="str">
        <f>IF($L237="","",IF(IFERROR(VLOOKUP($L237,Atletas!$B$2:$F$101,2,FALSE),"") ="","Cadastro não encontrado. Digite os dados.",VLOOKUP($L237,Atletas!$B$2:$F$101,2,FALSE)))</f>
        <v/>
      </c>
      <c r="O237" s="23" t="str">
        <f t="shared" ref="O237" si="1477">G236</f>
        <v/>
      </c>
      <c r="P237" s="38">
        <f t="shared" ref="P237" si="1478">D237</f>
        <v>0</v>
      </c>
      <c r="Q237" s="8">
        <f t="shared" si="1231"/>
        <v>0</v>
      </c>
      <c r="R237" s="8">
        <f t="shared" ref="R237:R238" si="1479">L237</f>
        <v>0</v>
      </c>
      <c r="S237" s="9" t="str">
        <f t="shared" ref="S237" si="1480">E236</f>
        <v/>
      </c>
      <c r="T237" s="8" t="str">
        <f t="shared" ref="T237" si="1481">F236</f>
        <v/>
      </c>
      <c r="U237" s="10">
        <f t="shared" ref="U237" ca="1" si="1482">A236</f>
        <v>0</v>
      </c>
      <c r="V237" s="11" t="str">
        <f t="shared" ref="V237" si="1483">C236</f>
        <v/>
      </c>
      <c r="W237" s="46"/>
    </row>
    <row r="238" spans="1:23" ht="20.100000000000001" customHeight="1" thickBot="1" x14ac:dyDescent="0.25">
      <c r="A238" s="195"/>
      <c r="B238" s="198"/>
      <c r="C238" s="183"/>
      <c r="D238" s="41"/>
      <c r="E238" s="189"/>
      <c r="F238" s="186"/>
      <c r="G238" s="192"/>
      <c r="H238" s="68"/>
      <c r="I238" s="12" t="str">
        <f ca="1">IF(H238="","",IF(VLOOKUP(H238,Geral!$B$57:$D$67,3,FALSE)="&lt;=",IF(YEAR(NOW())-YEAR(E236)&gt;VLOOKUP(H238,Geral!$B$57:$C$67,2,FALSE),"ý","þ"),IF(VLOOKUP(H238,Geral!$B$57:$D$67,3,FALSE)="&gt;=",IF(YEAR(NOW())-YEAR(E236)&lt;VLOOKUP(H238,Geral!$B$57:$C$67,2,FALSE),"ý","þ"))))</f>
        <v/>
      </c>
      <c r="J238" s="180"/>
      <c r="K238" s="33">
        <f ca="1">IF(H238="",0,IF(OR(H238 = Geral!$A$43,H238 = Geral!$A$44),Geral!$H$15,IF(YEAR(NOW())-YEAR(E236) &lt; 19,Geral!$I$15,Geral!$H$15)))</f>
        <v>0</v>
      </c>
      <c r="L238" s="43"/>
      <c r="M238" s="7" t="str">
        <f ca="1">IF(L238="","",IF(VLOOKUP($H238,Geral!$B$58:$D$67,3,FALSE)="&lt;=",IF(YEAR(NOW())-YEAR(VLOOKUP(L238,Atletas!$B$2:$D$101,3,FALSE))&gt;VLOOKUP($H238,Geral!$B$58:$C$67,2,FALSE),"ý","þ"),IF(VLOOKUP($H238,Geral!$B$58:$D$67,3,FALSE)="&gt;=",IF(YEAR(NOW())-YEAR(VLOOKUP(L238,Atletas!$B$2:$D$101,3,FALSE))&lt;VLOOKUP($H238,Geral!$B$58:$C$67,2,FALSE),"ý","þ"))))</f>
        <v/>
      </c>
      <c r="N238" s="37" t="str">
        <f>IF($L238="","",IF(IFERROR(VLOOKUP($L238,Atletas!$B$2:$F$101,2,FALSE),"") ="","Cadastro não encontrado. Digite os dados.",VLOOKUP($L238,Atletas!$B$2:$F$101,2,FALSE)))</f>
        <v/>
      </c>
      <c r="O238" s="24" t="str">
        <f t="shared" ref="O238" si="1484">G236</f>
        <v/>
      </c>
      <c r="P238" s="39">
        <f t="shared" ref="P238" si="1485">D237</f>
        <v>0</v>
      </c>
      <c r="Q238" s="13">
        <f t="shared" si="1231"/>
        <v>0</v>
      </c>
      <c r="R238" s="13">
        <f t="shared" si="1479"/>
        <v>0</v>
      </c>
      <c r="S238" s="14" t="str">
        <f>E236</f>
        <v/>
      </c>
      <c r="T238" s="13" t="str">
        <f>F236</f>
        <v/>
      </c>
      <c r="U238" s="15">
        <f t="shared" ref="U238" ca="1" si="1486">A236</f>
        <v>0</v>
      </c>
      <c r="V238" s="16" t="str">
        <f t="shared" ref="V238" si="1487">C236</f>
        <v/>
      </c>
      <c r="W238" s="46"/>
    </row>
    <row r="239" spans="1:23" ht="20.100000000000001" customHeight="1" thickBot="1" x14ac:dyDescent="0.25">
      <c r="A239" s="193">
        <f t="shared" ref="A239" ca="1" si="1488">SUM(K239:K241)</f>
        <v>0</v>
      </c>
      <c r="B239" s="196">
        <v>80</v>
      </c>
      <c r="C239" s="181" t="str">
        <f>IF($D240="","",IF(IFERROR(VLOOKUP($D240,Atletas!$B$2:$F$101,5,FALSE),"") ="","CLUBE",VLOOKUP($D240,Atletas!$B$2:$F$101,5,FALSE)))</f>
        <v/>
      </c>
      <c r="D239" s="40"/>
      <c r="E239" s="187" t="str">
        <f>IF($D240="","",IF(IFERROR(VLOOKUP($D240,Atletas!$B$2:$F$101,3,FALSE),"") ="","DD/MM/AAAA",VLOOKUP($D240,Atletas!$B$2:$F$101,3,FALSE)))</f>
        <v/>
      </c>
      <c r="F239" s="184" t="str">
        <f>IF($D240="","",IF(IFERROR(VLOOKUP($D240,Atletas!$B$2:$F$101,4,FALSE),"") ="","Gênero",VLOOKUP($D240,Atletas!$B$2:$F$101,4,FALSE)))</f>
        <v/>
      </c>
      <c r="G239" s="190" t="str">
        <f>IF($D240="","",IF(IFERROR(VLOOKUP($D240,Atletas!$B$2:$F$101,2,FALSE),"") ="","Cadastro não encontrado. Digite os dados.",VLOOKUP($D240,Atletas!$B$2:$F$101,2,FALSE)))</f>
        <v/>
      </c>
      <c r="H239" s="66"/>
      <c r="I239" s="5" t="str">
        <f ca="1">IF(H239="","",IF(VLOOKUP(H239,Geral!$B$13:$D$34,3,FALSE)="&lt;=",IF(YEAR(NOW())-YEAR(E239)&gt;VLOOKUP(H239,Geral!$B$13:$C$34,2,FALSE),"ý","þ"),IF(VLOOKUP(H239,Geral!$B$13:$D$34,3,FALSE)="&gt;=",IF(YEAR(NOW())-YEAR(E239)&lt;VLOOKUP(H239,Geral!$B$13:$C$34,2,FALSE),"ý","þ"))))</f>
        <v/>
      </c>
      <c r="J239" s="178" t="str">
        <f t="shared" ref="J239" si="1489">IF(D240&lt;&gt;"","Sim","Não")</f>
        <v>Não</v>
      </c>
      <c r="K239" s="31">
        <f ca="1">SUM(IF(J239="Sim",IF(H239="",0,IF(OR(H239 = Geral!$A$43,H239 = Geral!$A$44),Geral!$H$13,IF(YEAR(NOW())-YEAR(E239) &lt; 19,Geral!$I$17,Geral!$H$17))),0),IF(H239="",0,IF(OR(H239 = Geral!$A$43,H239 = Geral!$A$44),Geral!$H$13,IF(YEAR(NOW())-YEAR(E239) &lt; 18,Geral!$I$13,Geral!$H$13))))</f>
        <v>0</v>
      </c>
      <c r="L239" s="175"/>
      <c r="M239" s="176"/>
      <c r="N239" s="177"/>
      <c r="O239" s="20" t="str">
        <f t="shared" ref="O239" si="1490">G239</f>
        <v/>
      </c>
      <c r="P239" s="69">
        <f t="shared" ref="P239" si="1491">D240</f>
        <v>0</v>
      </c>
      <c r="Q239" s="70">
        <f t="shared" si="1231"/>
        <v>0</v>
      </c>
      <c r="R239" s="70"/>
      <c r="S239" s="71" t="str">
        <f t="shared" ref="S239" si="1492">E239</f>
        <v/>
      </c>
      <c r="T239" s="70" t="str">
        <f t="shared" ref="T239" si="1493">F239</f>
        <v/>
      </c>
      <c r="U239" s="21">
        <f t="shared" ref="U239" ca="1" si="1494">A239</f>
        <v>0</v>
      </c>
      <c r="V239" s="22" t="str">
        <f t="shared" ref="V239" si="1495">C239</f>
        <v/>
      </c>
      <c r="W239" s="46"/>
    </row>
    <row r="240" spans="1:23" ht="20.100000000000001" customHeight="1" thickBot="1" x14ac:dyDescent="0.25">
      <c r="A240" s="194"/>
      <c r="B240" s="197"/>
      <c r="C240" s="182"/>
      <c r="D240" s="42"/>
      <c r="E240" s="188"/>
      <c r="F240" s="185"/>
      <c r="G240" s="191"/>
      <c r="H240" s="67"/>
      <c r="I240" s="7" t="str">
        <f ca="1">IF(H240="","",IF(VLOOKUP(H240,Geral!$B$35:$D$56,3,FALSE)="&lt;=",IF(YEAR(NOW())-YEAR(E239)&gt;VLOOKUP(H240,Geral!$B$35:$C$56,2,FALSE),"ý","þ"),IF(VLOOKUP(H240,Geral!$B$35:$D$56,3,FALSE)="&gt;=",IF(YEAR(NOW())-YEAR(E239)&lt;VLOOKUP(H240,Geral!$B$35:$C$56,2,FALSE),"ý","þ"))))</f>
        <v/>
      </c>
      <c r="J240" s="179"/>
      <c r="K240" s="32">
        <f ca="1">IF(H240="",0,IF(OR(H240 = Geral!$A$43,H240 = Geral!$A$44),Geral!$H$15,IF(YEAR(NOW())-YEAR(E239) &lt; 19,Geral!$I$15,Geral!$H$15)))</f>
        <v>0</v>
      </c>
      <c r="L240" s="43"/>
      <c r="M240" s="7" t="str">
        <f ca="1">IF(L240="","",IF(VLOOKUP($H240,Geral!$B$36:$D$56,3,FALSE)="&lt;=",IF(YEAR(NOW())-YEAR(VLOOKUP(L240,Atletas!$B$2:$D$101,3,FALSE))&gt;VLOOKUP($H240,Geral!$B$36:$C$56,2,FALSE),"ý","þ"),IF(VLOOKUP($H240,Geral!$B$36:$D$56,3,FALSE)="&gt;=",IF(YEAR(NOW())-YEAR(VLOOKUP(L240,Atletas!$B$2:$D$101,3,FALSE))&lt;VLOOKUP($H240,Geral!$B$36:$C$56,2,FALSE),"ý","þ"))))</f>
        <v/>
      </c>
      <c r="N240" s="36" t="str">
        <f>IF($L240="","",IF(IFERROR(VLOOKUP($L240,Atletas!$B$2:$F$101,2,FALSE),"") ="","Cadastro não encontrado. Digite os dados.",VLOOKUP($L240,Atletas!$B$2:$F$101,2,FALSE)))</f>
        <v/>
      </c>
      <c r="O240" s="23" t="str">
        <f t="shared" ref="O240" si="1496">G239</f>
        <v/>
      </c>
      <c r="P240" s="38">
        <f t="shared" ref="P240" si="1497">D240</f>
        <v>0</v>
      </c>
      <c r="Q240" s="8">
        <f t="shared" si="1231"/>
        <v>0</v>
      </c>
      <c r="R240" s="8">
        <f t="shared" ref="R240:R241" si="1498">L240</f>
        <v>0</v>
      </c>
      <c r="S240" s="9" t="str">
        <f t="shared" ref="S240" si="1499">E239</f>
        <v/>
      </c>
      <c r="T240" s="8" t="str">
        <f t="shared" ref="T240" si="1500">F239</f>
        <v/>
      </c>
      <c r="U240" s="10">
        <f t="shared" ref="U240" ca="1" si="1501">A239</f>
        <v>0</v>
      </c>
      <c r="V240" s="11" t="str">
        <f t="shared" ref="V240" si="1502">C239</f>
        <v/>
      </c>
      <c r="W240" s="46"/>
    </row>
    <row r="241" spans="1:23" ht="20.100000000000001" customHeight="1" thickBot="1" x14ac:dyDescent="0.25">
      <c r="A241" s="195"/>
      <c r="B241" s="198"/>
      <c r="C241" s="183"/>
      <c r="D241" s="41"/>
      <c r="E241" s="189"/>
      <c r="F241" s="186"/>
      <c r="G241" s="192"/>
      <c r="H241" s="68"/>
      <c r="I241" s="12" t="str">
        <f ca="1">IF(H241="","",IF(VLOOKUP(H241,Geral!$B$57:$D$67,3,FALSE)="&lt;=",IF(YEAR(NOW())-YEAR(E239)&gt;VLOOKUP(H241,Geral!$B$57:$C$67,2,FALSE),"ý","þ"),IF(VLOOKUP(H241,Geral!$B$57:$D$67,3,FALSE)="&gt;=",IF(YEAR(NOW())-YEAR(E239)&lt;VLOOKUP(H241,Geral!$B$57:$C$67,2,FALSE),"ý","þ"))))</f>
        <v/>
      </c>
      <c r="J241" s="180"/>
      <c r="K241" s="33">
        <f ca="1">IF(H241="",0,IF(OR(H241 = Geral!$A$43,H241 = Geral!$A$44),Geral!$H$15,IF(YEAR(NOW())-YEAR(E239) &lt; 19,Geral!$I$15,Geral!$H$15)))</f>
        <v>0</v>
      </c>
      <c r="L241" s="43"/>
      <c r="M241" s="7" t="str">
        <f ca="1">IF(L241="","",IF(VLOOKUP($H241,Geral!$B$58:$D$67,3,FALSE)="&lt;=",IF(YEAR(NOW())-YEAR(VLOOKUP(L241,Atletas!$B$2:$D$101,3,FALSE))&gt;VLOOKUP($H241,Geral!$B$58:$C$67,2,FALSE),"ý","þ"),IF(VLOOKUP($H241,Geral!$B$58:$D$67,3,FALSE)="&gt;=",IF(YEAR(NOW())-YEAR(VLOOKUP(L241,Atletas!$B$2:$D$101,3,FALSE))&lt;VLOOKUP($H241,Geral!$B$58:$C$67,2,FALSE),"ý","þ"))))</f>
        <v/>
      </c>
      <c r="N241" s="37" t="str">
        <f>IF($L241="","",IF(IFERROR(VLOOKUP($L241,Atletas!$B$2:$F$101,2,FALSE),"") ="","Cadastro não encontrado. Digite os dados.",VLOOKUP($L241,Atletas!$B$2:$F$101,2,FALSE)))</f>
        <v/>
      </c>
      <c r="O241" s="24" t="str">
        <f t="shared" ref="O241" si="1503">G239</f>
        <v/>
      </c>
      <c r="P241" s="39">
        <f t="shared" ref="P241" si="1504">D240</f>
        <v>0</v>
      </c>
      <c r="Q241" s="13">
        <f t="shared" si="1231"/>
        <v>0</v>
      </c>
      <c r="R241" s="13">
        <f t="shared" si="1498"/>
        <v>0</v>
      </c>
      <c r="S241" s="14" t="str">
        <f>E239</f>
        <v/>
      </c>
      <c r="T241" s="13" t="str">
        <f>F239</f>
        <v/>
      </c>
      <c r="U241" s="15">
        <f t="shared" ref="U241" ca="1" si="1505">A239</f>
        <v>0</v>
      </c>
      <c r="V241" s="16" t="str">
        <f t="shared" ref="V241" si="1506">C239</f>
        <v/>
      </c>
      <c r="W241" s="46"/>
    </row>
    <row r="242" spans="1:23" ht="20.100000000000001" customHeight="1" thickBot="1" x14ac:dyDescent="0.25">
      <c r="A242" s="193">
        <f t="shared" ref="A242" ca="1" si="1507">SUM(K242:K244)</f>
        <v>0</v>
      </c>
      <c r="B242" s="196">
        <v>81</v>
      </c>
      <c r="C242" s="181" t="str">
        <f>IF($D243="","",IF(IFERROR(VLOOKUP($D243,Atletas!$B$2:$F$101,5,FALSE),"") ="","CLUBE",VLOOKUP($D243,Atletas!$B$2:$F$101,5,FALSE)))</f>
        <v/>
      </c>
      <c r="D242" s="40"/>
      <c r="E242" s="187" t="str">
        <f>IF($D243="","",IF(IFERROR(VLOOKUP($D243,Atletas!$B$2:$F$101,3,FALSE),"") ="","DD/MM/AAAA",VLOOKUP($D243,Atletas!$B$2:$F$101,3,FALSE)))</f>
        <v/>
      </c>
      <c r="F242" s="184" t="str">
        <f>IF($D243="","",IF(IFERROR(VLOOKUP($D243,Atletas!$B$2:$F$101,4,FALSE),"") ="","Gênero",VLOOKUP($D243,Atletas!$B$2:$F$101,4,FALSE)))</f>
        <v/>
      </c>
      <c r="G242" s="190" t="str">
        <f>IF($D243="","",IF(IFERROR(VLOOKUP($D243,Atletas!$B$2:$F$101,2,FALSE),"") ="","Cadastro não encontrado. Digite os dados.",VLOOKUP($D243,Atletas!$B$2:$F$101,2,FALSE)))</f>
        <v/>
      </c>
      <c r="H242" s="66"/>
      <c r="I242" s="5" t="str">
        <f ca="1">IF(H242="","",IF(VLOOKUP(H242,Geral!$B$13:$D$34,3,FALSE)="&lt;=",IF(YEAR(NOW())-YEAR(E242)&gt;VLOOKUP(H242,Geral!$B$13:$C$34,2,FALSE),"ý","þ"),IF(VLOOKUP(H242,Geral!$B$13:$D$34,3,FALSE)="&gt;=",IF(YEAR(NOW())-YEAR(E242)&lt;VLOOKUP(H242,Geral!$B$13:$C$34,2,FALSE),"ý","þ"))))</f>
        <v/>
      </c>
      <c r="J242" s="178" t="str">
        <f t="shared" ref="J242" si="1508">IF(D243&lt;&gt;"","Sim","Não")</f>
        <v>Não</v>
      </c>
      <c r="K242" s="31">
        <f ca="1">SUM(IF(J242="Sim",IF(H242="",0,IF(OR(H242 = Geral!$A$43,H242 = Geral!$A$44),Geral!$H$13,IF(YEAR(NOW())-YEAR(E242) &lt; 19,Geral!$I$17,Geral!$H$17))),0),IF(H242="",0,IF(OR(H242 = Geral!$A$43,H242 = Geral!$A$44),Geral!$H$13,IF(YEAR(NOW())-YEAR(E242) &lt; 18,Geral!$I$13,Geral!$H$13))))</f>
        <v>0</v>
      </c>
      <c r="L242" s="175"/>
      <c r="M242" s="176"/>
      <c r="N242" s="177"/>
      <c r="O242" s="20" t="str">
        <f t="shared" ref="O242" si="1509">G242</f>
        <v/>
      </c>
      <c r="P242" s="69">
        <f t="shared" ref="P242" si="1510">D243</f>
        <v>0</v>
      </c>
      <c r="Q242" s="70">
        <f t="shared" si="1231"/>
        <v>0</v>
      </c>
      <c r="R242" s="70"/>
      <c r="S242" s="71" t="str">
        <f t="shared" ref="S242" si="1511">E242</f>
        <v/>
      </c>
      <c r="T242" s="70" t="str">
        <f t="shared" ref="T242" si="1512">F242</f>
        <v/>
      </c>
      <c r="U242" s="21">
        <f t="shared" ref="U242" ca="1" si="1513">A242</f>
        <v>0</v>
      </c>
      <c r="V242" s="22" t="str">
        <f t="shared" ref="V242" si="1514">C242</f>
        <v/>
      </c>
      <c r="W242" s="46"/>
    </row>
    <row r="243" spans="1:23" ht="20.100000000000001" customHeight="1" thickBot="1" x14ac:dyDescent="0.25">
      <c r="A243" s="194"/>
      <c r="B243" s="197"/>
      <c r="C243" s="182"/>
      <c r="D243" s="42"/>
      <c r="E243" s="188"/>
      <c r="F243" s="185"/>
      <c r="G243" s="191"/>
      <c r="H243" s="67"/>
      <c r="I243" s="7" t="str">
        <f ca="1">IF(H243="","",IF(VLOOKUP(H243,Geral!$B$35:$D$56,3,FALSE)="&lt;=",IF(YEAR(NOW())-YEAR(E242)&gt;VLOOKUP(H243,Geral!$B$35:$C$56,2,FALSE),"ý","þ"),IF(VLOOKUP(H243,Geral!$B$35:$D$56,3,FALSE)="&gt;=",IF(YEAR(NOW())-YEAR(E242)&lt;VLOOKUP(H243,Geral!$B$35:$C$56,2,FALSE),"ý","þ"))))</f>
        <v/>
      </c>
      <c r="J243" s="179"/>
      <c r="K243" s="32">
        <f ca="1">IF(H243="",0,IF(OR(H243 = Geral!$A$43,H243 = Geral!$A$44),Geral!$H$15,IF(YEAR(NOW())-YEAR(E242) &lt; 19,Geral!$I$15,Geral!$H$15)))</f>
        <v>0</v>
      </c>
      <c r="L243" s="43"/>
      <c r="M243" s="7" t="str">
        <f ca="1">IF(L243="","",IF(VLOOKUP($H243,Geral!$B$36:$D$56,3,FALSE)="&lt;=",IF(YEAR(NOW())-YEAR(VLOOKUP(L243,Atletas!$B$2:$D$101,3,FALSE))&gt;VLOOKUP($H243,Geral!$B$36:$C$56,2,FALSE),"ý","þ"),IF(VLOOKUP($H243,Geral!$B$36:$D$56,3,FALSE)="&gt;=",IF(YEAR(NOW())-YEAR(VLOOKUP(L243,Atletas!$B$2:$D$101,3,FALSE))&lt;VLOOKUP($H243,Geral!$B$36:$C$56,2,FALSE),"ý","þ"))))</f>
        <v/>
      </c>
      <c r="N243" s="36" t="str">
        <f>IF($L243="","",IF(IFERROR(VLOOKUP($L243,Atletas!$B$2:$F$101,2,FALSE),"") ="","Cadastro não encontrado. Digite os dados.",VLOOKUP($L243,Atletas!$B$2:$F$101,2,FALSE)))</f>
        <v/>
      </c>
      <c r="O243" s="23" t="str">
        <f t="shared" ref="O243" si="1515">G242</f>
        <v/>
      </c>
      <c r="P243" s="38">
        <f t="shared" ref="P243" si="1516">D243</f>
        <v>0</v>
      </c>
      <c r="Q243" s="8">
        <f t="shared" si="1231"/>
        <v>0</v>
      </c>
      <c r="R243" s="8">
        <f t="shared" ref="R243:R244" si="1517">L243</f>
        <v>0</v>
      </c>
      <c r="S243" s="9" t="str">
        <f t="shared" ref="S243" si="1518">E242</f>
        <v/>
      </c>
      <c r="T243" s="8" t="str">
        <f t="shared" ref="T243" si="1519">F242</f>
        <v/>
      </c>
      <c r="U243" s="10">
        <f t="shared" ref="U243" ca="1" si="1520">A242</f>
        <v>0</v>
      </c>
      <c r="V243" s="11" t="str">
        <f t="shared" ref="V243" si="1521">C242</f>
        <v/>
      </c>
      <c r="W243" s="46"/>
    </row>
    <row r="244" spans="1:23" ht="20.100000000000001" customHeight="1" thickBot="1" x14ac:dyDescent="0.25">
      <c r="A244" s="195"/>
      <c r="B244" s="198"/>
      <c r="C244" s="183"/>
      <c r="D244" s="41"/>
      <c r="E244" s="189"/>
      <c r="F244" s="186"/>
      <c r="G244" s="192"/>
      <c r="H244" s="68"/>
      <c r="I244" s="12" t="str">
        <f ca="1">IF(H244="","",IF(VLOOKUP(H244,Geral!$B$57:$D$67,3,FALSE)="&lt;=",IF(YEAR(NOW())-YEAR(E242)&gt;VLOOKUP(H244,Geral!$B$57:$C$67,2,FALSE),"ý","þ"),IF(VLOOKUP(H244,Geral!$B$57:$D$67,3,FALSE)="&gt;=",IF(YEAR(NOW())-YEAR(E242)&lt;VLOOKUP(H244,Geral!$B$57:$C$67,2,FALSE),"ý","þ"))))</f>
        <v/>
      </c>
      <c r="J244" s="180"/>
      <c r="K244" s="33">
        <f ca="1">IF(H244="",0,IF(OR(H244 = Geral!$A$43,H244 = Geral!$A$44),Geral!$H$15,IF(YEAR(NOW())-YEAR(E242) &lt; 19,Geral!$I$15,Geral!$H$15)))</f>
        <v>0</v>
      </c>
      <c r="L244" s="43"/>
      <c r="M244" s="7" t="str">
        <f ca="1">IF(L244="","",IF(VLOOKUP($H244,Geral!$B$58:$D$67,3,FALSE)="&lt;=",IF(YEAR(NOW())-YEAR(VLOOKUP(L244,Atletas!$B$2:$D$101,3,FALSE))&gt;VLOOKUP($H244,Geral!$B$58:$C$67,2,FALSE),"ý","þ"),IF(VLOOKUP($H244,Geral!$B$58:$D$67,3,FALSE)="&gt;=",IF(YEAR(NOW())-YEAR(VLOOKUP(L244,Atletas!$B$2:$D$101,3,FALSE))&lt;VLOOKUP($H244,Geral!$B$58:$C$67,2,FALSE),"ý","þ"))))</f>
        <v/>
      </c>
      <c r="N244" s="37" t="str">
        <f>IF($L244="","",IF(IFERROR(VLOOKUP($L244,Atletas!$B$2:$F$101,2,FALSE),"") ="","Cadastro não encontrado. Digite os dados.",VLOOKUP($L244,Atletas!$B$2:$F$101,2,FALSE)))</f>
        <v/>
      </c>
      <c r="O244" s="24" t="str">
        <f t="shared" ref="O244" si="1522">G242</f>
        <v/>
      </c>
      <c r="P244" s="39">
        <f t="shared" ref="P244" si="1523">D243</f>
        <v>0</v>
      </c>
      <c r="Q244" s="13">
        <f t="shared" si="1231"/>
        <v>0</v>
      </c>
      <c r="R244" s="13">
        <f t="shared" si="1517"/>
        <v>0</v>
      </c>
      <c r="S244" s="14" t="str">
        <f>E242</f>
        <v/>
      </c>
      <c r="T244" s="13" t="str">
        <f>F242</f>
        <v/>
      </c>
      <c r="U244" s="15">
        <f t="shared" ref="U244" ca="1" si="1524">A242</f>
        <v>0</v>
      </c>
      <c r="V244" s="16" t="str">
        <f t="shared" ref="V244" si="1525">C242</f>
        <v/>
      </c>
      <c r="W244" s="46"/>
    </row>
    <row r="245" spans="1:23" ht="20.100000000000001" customHeight="1" thickBot="1" x14ac:dyDescent="0.25">
      <c r="A245" s="193">
        <f t="shared" ref="A245" ca="1" si="1526">SUM(K245:K247)</f>
        <v>0</v>
      </c>
      <c r="B245" s="196">
        <v>82</v>
      </c>
      <c r="C245" s="181" t="str">
        <f>IF($D246="","",IF(IFERROR(VLOOKUP($D246,Atletas!$B$2:$F$101,5,FALSE),"") ="","CLUBE",VLOOKUP($D246,Atletas!$B$2:$F$101,5,FALSE)))</f>
        <v/>
      </c>
      <c r="D245" s="40"/>
      <c r="E245" s="187" t="str">
        <f>IF($D246="","",IF(IFERROR(VLOOKUP($D246,Atletas!$B$2:$F$101,3,FALSE),"") ="","DD/MM/AAAA",VLOOKUP($D246,Atletas!$B$2:$F$101,3,FALSE)))</f>
        <v/>
      </c>
      <c r="F245" s="184" t="str">
        <f>IF($D246="","",IF(IFERROR(VLOOKUP($D246,Atletas!$B$2:$F$101,4,FALSE),"") ="","Gênero",VLOOKUP($D246,Atletas!$B$2:$F$101,4,FALSE)))</f>
        <v/>
      </c>
      <c r="G245" s="190" t="str">
        <f>IF($D246="","",IF(IFERROR(VLOOKUP($D246,Atletas!$B$2:$F$101,2,FALSE),"") ="","Cadastro não encontrado. Digite os dados.",VLOOKUP($D246,Atletas!$B$2:$F$101,2,FALSE)))</f>
        <v/>
      </c>
      <c r="H245" s="66"/>
      <c r="I245" s="5" t="str">
        <f ca="1">IF(H245="","",IF(VLOOKUP(H245,Geral!$B$13:$D$34,3,FALSE)="&lt;=",IF(YEAR(NOW())-YEAR(E245)&gt;VLOOKUP(H245,Geral!$B$13:$C$34,2,FALSE),"ý","þ"),IF(VLOOKUP(H245,Geral!$B$13:$D$34,3,FALSE)="&gt;=",IF(YEAR(NOW())-YEAR(E245)&lt;VLOOKUP(H245,Geral!$B$13:$C$34,2,FALSE),"ý","þ"))))</f>
        <v/>
      </c>
      <c r="J245" s="178" t="str">
        <f t="shared" ref="J245" si="1527">IF(D246&lt;&gt;"","Sim","Não")</f>
        <v>Não</v>
      </c>
      <c r="K245" s="31">
        <f ca="1">SUM(IF(J245="Sim",IF(H245="",0,IF(OR(H245 = Geral!$A$43,H245 = Geral!$A$44),Geral!$H$13,IF(YEAR(NOW())-YEAR(E245) &lt; 19,Geral!$I$17,Geral!$H$17))),0),IF(H245="",0,IF(OR(H245 = Geral!$A$43,H245 = Geral!$A$44),Geral!$H$13,IF(YEAR(NOW())-YEAR(E245) &lt; 18,Geral!$I$13,Geral!$H$13))))</f>
        <v>0</v>
      </c>
      <c r="L245" s="175"/>
      <c r="M245" s="176"/>
      <c r="N245" s="177"/>
      <c r="O245" s="20" t="str">
        <f t="shared" ref="O245" si="1528">G245</f>
        <v/>
      </c>
      <c r="P245" s="69">
        <f t="shared" ref="P245" si="1529">D246</f>
        <v>0</v>
      </c>
      <c r="Q245" s="70">
        <f t="shared" si="1231"/>
        <v>0</v>
      </c>
      <c r="R245" s="70"/>
      <c r="S245" s="71" t="str">
        <f t="shared" ref="S245" si="1530">E245</f>
        <v/>
      </c>
      <c r="T245" s="70" t="str">
        <f t="shared" ref="T245" si="1531">F245</f>
        <v/>
      </c>
      <c r="U245" s="21">
        <f t="shared" ref="U245" ca="1" si="1532">A245</f>
        <v>0</v>
      </c>
      <c r="V245" s="22" t="str">
        <f t="shared" ref="V245" si="1533">C245</f>
        <v/>
      </c>
      <c r="W245" s="46"/>
    </row>
    <row r="246" spans="1:23" ht="20.100000000000001" customHeight="1" thickBot="1" x14ac:dyDescent="0.25">
      <c r="A246" s="194"/>
      <c r="B246" s="197"/>
      <c r="C246" s="182"/>
      <c r="D246" s="42"/>
      <c r="E246" s="188"/>
      <c r="F246" s="185"/>
      <c r="G246" s="191"/>
      <c r="H246" s="67"/>
      <c r="I246" s="7" t="str">
        <f ca="1">IF(H246="","",IF(VLOOKUP(H246,Geral!$B$35:$D$56,3,FALSE)="&lt;=",IF(YEAR(NOW())-YEAR(E245)&gt;VLOOKUP(H246,Geral!$B$35:$C$56,2,FALSE),"ý","þ"),IF(VLOOKUP(H246,Geral!$B$35:$D$56,3,FALSE)="&gt;=",IF(YEAR(NOW())-YEAR(E245)&lt;VLOOKUP(H246,Geral!$B$35:$C$56,2,FALSE),"ý","þ"))))</f>
        <v/>
      </c>
      <c r="J246" s="179"/>
      <c r="K246" s="32">
        <f ca="1">IF(H246="",0,IF(OR(H246 = Geral!$A$43,H246 = Geral!$A$44),Geral!$H$15,IF(YEAR(NOW())-YEAR(E245) &lt; 19,Geral!$I$15,Geral!$H$15)))</f>
        <v>0</v>
      </c>
      <c r="L246" s="43"/>
      <c r="M246" s="7" t="str">
        <f ca="1">IF(L246="","",IF(VLOOKUP($H246,Geral!$B$36:$D$56,3,FALSE)="&lt;=",IF(YEAR(NOW())-YEAR(VLOOKUP(L246,Atletas!$B$2:$D$101,3,FALSE))&gt;VLOOKUP($H246,Geral!$B$36:$C$56,2,FALSE),"ý","þ"),IF(VLOOKUP($H246,Geral!$B$36:$D$56,3,FALSE)="&gt;=",IF(YEAR(NOW())-YEAR(VLOOKUP(L246,Atletas!$B$2:$D$101,3,FALSE))&lt;VLOOKUP($H246,Geral!$B$36:$C$56,2,FALSE),"ý","þ"))))</f>
        <v/>
      </c>
      <c r="N246" s="36" t="str">
        <f>IF($L246="","",IF(IFERROR(VLOOKUP($L246,Atletas!$B$2:$F$101,2,FALSE),"") ="","Cadastro não encontrado. Digite os dados.",VLOOKUP($L246,Atletas!$B$2:$F$101,2,FALSE)))</f>
        <v/>
      </c>
      <c r="O246" s="23" t="str">
        <f t="shared" ref="O246" si="1534">G245</f>
        <v/>
      </c>
      <c r="P246" s="38">
        <f t="shared" ref="P246" si="1535">D246</f>
        <v>0</v>
      </c>
      <c r="Q246" s="8">
        <f t="shared" si="1231"/>
        <v>0</v>
      </c>
      <c r="R246" s="8">
        <f t="shared" ref="R246:R247" si="1536">L246</f>
        <v>0</v>
      </c>
      <c r="S246" s="9" t="str">
        <f t="shared" ref="S246" si="1537">E245</f>
        <v/>
      </c>
      <c r="T246" s="8" t="str">
        <f t="shared" ref="T246" si="1538">F245</f>
        <v/>
      </c>
      <c r="U246" s="10">
        <f t="shared" ref="U246" ca="1" si="1539">A245</f>
        <v>0</v>
      </c>
      <c r="V246" s="11" t="str">
        <f t="shared" ref="V246" si="1540">C245</f>
        <v/>
      </c>
      <c r="W246" s="46"/>
    </row>
    <row r="247" spans="1:23" ht="20.100000000000001" customHeight="1" thickBot="1" x14ac:dyDescent="0.25">
      <c r="A247" s="195"/>
      <c r="B247" s="198"/>
      <c r="C247" s="183"/>
      <c r="D247" s="41"/>
      <c r="E247" s="189"/>
      <c r="F247" s="186"/>
      <c r="G247" s="192"/>
      <c r="H247" s="68"/>
      <c r="I247" s="12" t="str">
        <f ca="1">IF(H247="","",IF(VLOOKUP(H247,Geral!$B$57:$D$67,3,FALSE)="&lt;=",IF(YEAR(NOW())-YEAR(E245)&gt;VLOOKUP(H247,Geral!$B$57:$C$67,2,FALSE),"ý","þ"),IF(VLOOKUP(H247,Geral!$B$57:$D$67,3,FALSE)="&gt;=",IF(YEAR(NOW())-YEAR(E245)&lt;VLOOKUP(H247,Geral!$B$57:$C$67,2,FALSE),"ý","þ"))))</f>
        <v/>
      </c>
      <c r="J247" s="180"/>
      <c r="K247" s="33">
        <f ca="1">IF(H247="",0,IF(OR(H247 = Geral!$A$43,H247 = Geral!$A$44),Geral!$H$15,IF(YEAR(NOW())-YEAR(E245) &lt; 19,Geral!$I$15,Geral!$H$15)))</f>
        <v>0</v>
      </c>
      <c r="L247" s="43"/>
      <c r="M247" s="7" t="str">
        <f ca="1">IF(L247="","",IF(VLOOKUP($H247,Geral!$B$58:$D$67,3,FALSE)="&lt;=",IF(YEAR(NOW())-YEAR(VLOOKUP(L247,Atletas!$B$2:$D$101,3,FALSE))&gt;VLOOKUP($H247,Geral!$B$58:$C$67,2,FALSE),"ý","þ"),IF(VLOOKUP($H247,Geral!$B$58:$D$67,3,FALSE)="&gt;=",IF(YEAR(NOW())-YEAR(VLOOKUP(L247,Atletas!$B$2:$D$101,3,FALSE))&lt;VLOOKUP($H247,Geral!$B$58:$C$67,2,FALSE),"ý","þ"))))</f>
        <v/>
      </c>
      <c r="N247" s="37" t="str">
        <f>IF($L247="","",IF(IFERROR(VLOOKUP($L247,Atletas!$B$2:$F$101,2,FALSE),"") ="","Cadastro não encontrado. Digite os dados.",VLOOKUP($L247,Atletas!$B$2:$F$101,2,FALSE)))</f>
        <v/>
      </c>
      <c r="O247" s="24" t="str">
        <f t="shared" ref="O247" si="1541">G245</f>
        <v/>
      </c>
      <c r="P247" s="39">
        <f t="shared" ref="P247" si="1542">D246</f>
        <v>0</v>
      </c>
      <c r="Q247" s="13">
        <f t="shared" si="1231"/>
        <v>0</v>
      </c>
      <c r="R247" s="13">
        <f t="shared" si="1536"/>
        <v>0</v>
      </c>
      <c r="S247" s="14" t="str">
        <f>E245</f>
        <v/>
      </c>
      <c r="T247" s="13" t="str">
        <f>F245</f>
        <v/>
      </c>
      <c r="U247" s="15">
        <f t="shared" ref="U247" ca="1" si="1543">A245</f>
        <v>0</v>
      </c>
      <c r="V247" s="16" t="str">
        <f t="shared" ref="V247" si="1544">C245</f>
        <v/>
      </c>
      <c r="W247" s="46"/>
    </row>
    <row r="248" spans="1:23" ht="20.100000000000001" customHeight="1" thickBot="1" x14ac:dyDescent="0.25">
      <c r="A248" s="193">
        <f t="shared" ref="A248" ca="1" si="1545">SUM(K248:K250)</f>
        <v>0</v>
      </c>
      <c r="B248" s="196">
        <v>83</v>
      </c>
      <c r="C248" s="181" t="str">
        <f>IF($D249="","",IF(IFERROR(VLOOKUP($D249,Atletas!$B$2:$F$101,5,FALSE),"") ="","CLUBE",VLOOKUP($D249,Atletas!$B$2:$F$101,5,FALSE)))</f>
        <v/>
      </c>
      <c r="D248" s="40"/>
      <c r="E248" s="187" t="str">
        <f>IF($D249="","",IF(IFERROR(VLOOKUP($D249,Atletas!$B$2:$F$101,3,FALSE),"") ="","DD/MM/AAAA",VLOOKUP($D249,Atletas!$B$2:$F$101,3,FALSE)))</f>
        <v/>
      </c>
      <c r="F248" s="184" t="str">
        <f>IF($D249="","",IF(IFERROR(VLOOKUP($D249,Atletas!$B$2:$F$101,4,FALSE),"") ="","Gênero",VLOOKUP($D249,Atletas!$B$2:$F$101,4,FALSE)))</f>
        <v/>
      </c>
      <c r="G248" s="190" t="str">
        <f>IF($D249="","",IF(IFERROR(VLOOKUP($D249,Atletas!$B$2:$F$101,2,FALSE),"") ="","Cadastro não encontrado. Digite os dados.",VLOOKUP($D249,Atletas!$B$2:$F$101,2,FALSE)))</f>
        <v/>
      </c>
      <c r="H248" s="66"/>
      <c r="I248" s="5" t="str">
        <f ca="1">IF(H248="","",IF(VLOOKUP(H248,Geral!$B$13:$D$34,3,FALSE)="&lt;=",IF(YEAR(NOW())-YEAR(E248)&gt;VLOOKUP(H248,Geral!$B$13:$C$34,2,FALSE),"ý","þ"),IF(VLOOKUP(H248,Geral!$B$13:$D$34,3,FALSE)="&gt;=",IF(YEAR(NOW())-YEAR(E248)&lt;VLOOKUP(H248,Geral!$B$13:$C$34,2,FALSE),"ý","þ"))))</f>
        <v/>
      </c>
      <c r="J248" s="178" t="str">
        <f t="shared" ref="J248" si="1546">IF(D249&lt;&gt;"","Sim","Não")</f>
        <v>Não</v>
      </c>
      <c r="K248" s="31">
        <f ca="1">SUM(IF(J248="Sim",IF(H248="",0,IF(OR(H248 = Geral!$A$43,H248 = Geral!$A$44),Geral!$H$13,IF(YEAR(NOW())-YEAR(E248) &lt; 19,Geral!$I$17,Geral!$H$17))),0),IF(H248="",0,IF(OR(H248 = Geral!$A$43,H248 = Geral!$A$44),Geral!$H$13,IF(YEAR(NOW())-YEAR(E248) &lt; 18,Geral!$I$13,Geral!$H$13))))</f>
        <v>0</v>
      </c>
      <c r="L248" s="175"/>
      <c r="M248" s="176"/>
      <c r="N248" s="177"/>
      <c r="O248" s="20" t="str">
        <f t="shared" ref="O248" si="1547">G248</f>
        <v/>
      </c>
      <c r="P248" s="69">
        <f t="shared" ref="P248" si="1548">D249</f>
        <v>0</v>
      </c>
      <c r="Q248" s="70">
        <f t="shared" si="1231"/>
        <v>0</v>
      </c>
      <c r="R248" s="70"/>
      <c r="S248" s="71" t="str">
        <f t="shared" ref="S248" si="1549">E248</f>
        <v/>
      </c>
      <c r="T248" s="70" t="str">
        <f t="shared" ref="T248" si="1550">F248</f>
        <v/>
      </c>
      <c r="U248" s="21">
        <f t="shared" ref="U248" ca="1" si="1551">A248</f>
        <v>0</v>
      </c>
      <c r="V248" s="22" t="str">
        <f t="shared" ref="V248" si="1552">C248</f>
        <v/>
      </c>
      <c r="W248" s="46"/>
    </row>
    <row r="249" spans="1:23" ht="20.100000000000001" customHeight="1" thickBot="1" x14ac:dyDescent="0.25">
      <c r="A249" s="194"/>
      <c r="B249" s="197"/>
      <c r="C249" s="182"/>
      <c r="D249" s="42"/>
      <c r="E249" s="188"/>
      <c r="F249" s="185"/>
      <c r="G249" s="191"/>
      <c r="H249" s="67"/>
      <c r="I249" s="7" t="str">
        <f ca="1">IF(H249="","",IF(VLOOKUP(H249,Geral!$B$35:$D$56,3,FALSE)="&lt;=",IF(YEAR(NOW())-YEAR(E248)&gt;VLOOKUP(H249,Geral!$B$35:$C$56,2,FALSE),"ý","þ"),IF(VLOOKUP(H249,Geral!$B$35:$D$56,3,FALSE)="&gt;=",IF(YEAR(NOW())-YEAR(E248)&lt;VLOOKUP(H249,Geral!$B$35:$C$56,2,FALSE),"ý","þ"))))</f>
        <v/>
      </c>
      <c r="J249" s="179"/>
      <c r="K249" s="32">
        <f ca="1">IF(H249="",0,IF(OR(H249 = Geral!$A$43,H249 = Geral!$A$44),Geral!$H$15,IF(YEAR(NOW())-YEAR(E248) &lt; 19,Geral!$I$15,Geral!$H$15)))</f>
        <v>0</v>
      </c>
      <c r="L249" s="43"/>
      <c r="M249" s="7" t="str">
        <f ca="1">IF(L249="","",IF(VLOOKUP($H249,Geral!$B$36:$D$56,3,FALSE)="&lt;=",IF(YEAR(NOW())-YEAR(VLOOKUP(L249,Atletas!$B$2:$D$101,3,FALSE))&gt;VLOOKUP($H249,Geral!$B$36:$C$56,2,FALSE),"ý","þ"),IF(VLOOKUP($H249,Geral!$B$36:$D$56,3,FALSE)="&gt;=",IF(YEAR(NOW())-YEAR(VLOOKUP(L249,Atletas!$B$2:$D$101,3,FALSE))&lt;VLOOKUP($H249,Geral!$B$36:$C$56,2,FALSE),"ý","þ"))))</f>
        <v/>
      </c>
      <c r="N249" s="36" t="str">
        <f>IF($L249="","",IF(IFERROR(VLOOKUP($L249,Atletas!$B$2:$F$101,2,FALSE),"") ="","Cadastro não encontrado. Digite os dados.",VLOOKUP($L249,Atletas!$B$2:$F$101,2,FALSE)))</f>
        <v/>
      </c>
      <c r="O249" s="23" t="str">
        <f t="shared" ref="O249" si="1553">G248</f>
        <v/>
      </c>
      <c r="P249" s="38">
        <f t="shared" ref="P249" si="1554">D249</f>
        <v>0</v>
      </c>
      <c r="Q249" s="8">
        <f t="shared" si="1231"/>
        <v>0</v>
      </c>
      <c r="R249" s="8">
        <f t="shared" ref="R249:R250" si="1555">L249</f>
        <v>0</v>
      </c>
      <c r="S249" s="9" t="str">
        <f t="shared" ref="S249" si="1556">E248</f>
        <v/>
      </c>
      <c r="T249" s="8" t="str">
        <f t="shared" ref="T249" si="1557">F248</f>
        <v/>
      </c>
      <c r="U249" s="10">
        <f t="shared" ref="U249" ca="1" si="1558">A248</f>
        <v>0</v>
      </c>
      <c r="V249" s="11" t="str">
        <f t="shared" ref="V249" si="1559">C248</f>
        <v/>
      </c>
      <c r="W249" s="46"/>
    </row>
    <row r="250" spans="1:23" ht="20.100000000000001" customHeight="1" thickBot="1" x14ac:dyDescent="0.25">
      <c r="A250" s="195"/>
      <c r="B250" s="198"/>
      <c r="C250" s="183"/>
      <c r="D250" s="41"/>
      <c r="E250" s="189"/>
      <c r="F250" s="186"/>
      <c r="G250" s="192"/>
      <c r="H250" s="68"/>
      <c r="I250" s="12" t="str">
        <f ca="1">IF(H250="","",IF(VLOOKUP(H250,Geral!$B$57:$D$67,3,FALSE)="&lt;=",IF(YEAR(NOW())-YEAR(E248)&gt;VLOOKUP(H250,Geral!$B$57:$C$67,2,FALSE),"ý","þ"),IF(VLOOKUP(H250,Geral!$B$57:$D$67,3,FALSE)="&gt;=",IF(YEAR(NOW())-YEAR(E248)&lt;VLOOKUP(H250,Geral!$B$57:$C$67,2,FALSE),"ý","þ"))))</f>
        <v/>
      </c>
      <c r="J250" s="180"/>
      <c r="K250" s="33">
        <f ca="1">IF(H250="",0,IF(OR(H250 = Geral!$A$43,H250 = Geral!$A$44),Geral!$H$15,IF(YEAR(NOW())-YEAR(E248) &lt; 19,Geral!$I$15,Geral!$H$15)))</f>
        <v>0</v>
      </c>
      <c r="L250" s="43"/>
      <c r="M250" s="7" t="str">
        <f ca="1">IF(L250="","",IF(VLOOKUP($H250,Geral!$B$58:$D$67,3,FALSE)="&lt;=",IF(YEAR(NOW())-YEAR(VLOOKUP(L250,Atletas!$B$2:$D$101,3,FALSE))&gt;VLOOKUP($H250,Geral!$B$58:$C$67,2,FALSE),"ý","þ"),IF(VLOOKUP($H250,Geral!$B$58:$D$67,3,FALSE)="&gt;=",IF(YEAR(NOW())-YEAR(VLOOKUP(L250,Atletas!$B$2:$D$101,3,FALSE))&lt;VLOOKUP($H250,Geral!$B$58:$C$67,2,FALSE),"ý","þ"))))</f>
        <v/>
      </c>
      <c r="N250" s="37" t="str">
        <f>IF($L250="","",IF(IFERROR(VLOOKUP($L250,Atletas!$B$2:$F$101,2,FALSE),"") ="","Cadastro não encontrado. Digite os dados.",VLOOKUP($L250,Atletas!$B$2:$F$101,2,FALSE)))</f>
        <v/>
      </c>
      <c r="O250" s="24" t="str">
        <f t="shared" ref="O250" si="1560">G248</f>
        <v/>
      </c>
      <c r="P250" s="39">
        <f t="shared" ref="P250" si="1561">D249</f>
        <v>0</v>
      </c>
      <c r="Q250" s="13">
        <f t="shared" si="1231"/>
        <v>0</v>
      </c>
      <c r="R250" s="13">
        <f t="shared" si="1555"/>
        <v>0</v>
      </c>
      <c r="S250" s="14" t="str">
        <f>E248</f>
        <v/>
      </c>
      <c r="T250" s="13" t="str">
        <f>F248</f>
        <v/>
      </c>
      <c r="U250" s="15">
        <f t="shared" ref="U250" ca="1" si="1562">A248</f>
        <v>0</v>
      </c>
      <c r="V250" s="16" t="str">
        <f t="shared" ref="V250" si="1563">C248</f>
        <v/>
      </c>
      <c r="W250" s="46"/>
    </row>
    <row r="251" spans="1:23" ht="20.100000000000001" customHeight="1" thickBot="1" x14ac:dyDescent="0.25">
      <c r="A251" s="193">
        <f t="shared" ref="A251" ca="1" si="1564">SUM(K251:K253)</f>
        <v>0</v>
      </c>
      <c r="B251" s="196">
        <v>84</v>
      </c>
      <c r="C251" s="181" t="str">
        <f>IF($D252="","",IF(IFERROR(VLOOKUP($D252,Atletas!$B$2:$F$101,5,FALSE),"") ="","CLUBE",VLOOKUP($D252,Atletas!$B$2:$F$101,5,FALSE)))</f>
        <v/>
      </c>
      <c r="D251" s="40"/>
      <c r="E251" s="187" t="str">
        <f>IF($D252="","",IF(IFERROR(VLOOKUP($D252,Atletas!$B$2:$F$101,3,FALSE),"") ="","DD/MM/AAAA",VLOOKUP($D252,Atletas!$B$2:$F$101,3,FALSE)))</f>
        <v/>
      </c>
      <c r="F251" s="184" t="str">
        <f>IF($D252="","",IF(IFERROR(VLOOKUP($D252,Atletas!$B$2:$F$101,4,FALSE),"") ="","Gênero",VLOOKUP($D252,Atletas!$B$2:$F$101,4,FALSE)))</f>
        <v/>
      </c>
      <c r="G251" s="190" t="str">
        <f>IF($D252="","",IF(IFERROR(VLOOKUP($D252,Atletas!$B$2:$F$101,2,FALSE),"") ="","Cadastro não encontrado. Digite os dados.",VLOOKUP($D252,Atletas!$B$2:$F$101,2,FALSE)))</f>
        <v/>
      </c>
      <c r="H251" s="66"/>
      <c r="I251" s="5" t="str">
        <f ca="1">IF(H251="","",IF(VLOOKUP(H251,Geral!$B$13:$D$34,3,FALSE)="&lt;=",IF(YEAR(NOW())-YEAR(E251)&gt;VLOOKUP(H251,Geral!$B$13:$C$34,2,FALSE),"ý","þ"),IF(VLOOKUP(H251,Geral!$B$13:$D$34,3,FALSE)="&gt;=",IF(YEAR(NOW())-YEAR(E251)&lt;VLOOKUP(H251,Geral!$B$13:$C$34,2,FALSE),"ý","þ"))))</f>
        <v/>
      </c>
      <c r="J251" s="178" t="str">
        <f t="shared" ref="J251" si="1565">IF(D252&lt;&gt;"","Sim","Não")</f>
        <v>Não</v>
      </c>
      <c r="K251" s="31">
        <f ca="1">SUM(IF(J251="Sim",IF(H251="",0,IF(OR(H251 = Geral!$A$43,H251 = Geral!$A$44),Geral!$H$13,IF(YEAR(NOW())-YEAR(E251) &lt; 19,Geral!$I$17,Geral!$H$17))),0),IF(H251="",0,IF(OR(H251 = Geral!$A$43,H251 = Geral!$A$44),Geral!$H$13,IF(YEAR(NOW())-YEAR(E251) &lt; 18,Geral!$I$13,Geral!$H$13))))</f>
        <v>0</v>
      </c>
      <c r="L251" s="175"/>
      <c r="M251" s="176"/>
      <c r="N251" s="177"/>
      <c r="O251" s="20" t="str">
        <f t="shared" ref="O251" si="1566">G251</f>
        <v/>
      </c>
      <c r="P251" s="69">
        <f t="shared" ref="P251" si="1567">D252</f>
        <v>0</v>
      </c>
      <c r="Q251" s="70">
        <f t="shared" si="1231"/>
        <v>0</v>
      </c>
      <c r="R251" s="70"/>
      <c r="S251" s="71" t="str">
        <f t="shared" ref="S251" si="1568">E251</f>
        <v/>
      </c>
      <c r="T251" s="70" t="str">
        <f t="shared" ref="T251" si="1569">F251</f>
        <v/>
      </c>
      <c r="U251" s="21">
        <f t="shared" ref="U251" ca="1" si="1570">A251</f>
        <v>0</v>
      </c>
      <c r="V251" s="22" t="str">
        <f t="shared" ref="V251" si="1571">C251</f>
        <v/>
      </c>
      <c r="W251" s="46"/>
    </row>
    <row r="252" spans="1:23" ht="20.100000000000001" customHeight="1" thickBot="1" x14ac:dyDescent="0.25">
      <c r="A252" s="194"/>
      <c r="B252" s="197"/>
      <c r="C252" s="182"/>
      <c r="D252" s="42"/>
      <c r="E252" s="188"/>
      <c r="F252" s="185"/>
      <c r="G252" s="191"/>
      <c r="H252" s="67"/>
      <c r="I252" s="7" t="str">
        <f ca="1">IF(H252="","",IF(VLOOKUP(H252,Geral!$B$35:$D$56,3,FALSE)="&lt;=",IF(YEAR(NOW())-YEAR(E251)&gt;VLOOKUP(H252,Geral!$B$35:$C$56,2,FALSE),"ý","þ"),IF(VLOOKUP(H252,Geral!$B$35:$D$56,3,FALSE)="&gt;=",IF(YEAR(NOW())-YEAR(E251)&lt;VLOOKUP(H252,Geral!$B$35:$C$56,2,FALSE),"ý","þ"))))</f>
        <v/>
      </c>
      <c r="J252" s="179"/>
      <c r="K252" s="32">
        <f ca="1">IF(H252="",0,IF(OR(H252 = Geral!$A$43,H252 = Geral!$A$44),Geral!$H$15,IF(YEAR(NOW())-YEAR(E251) &lt; 19,Geral!$I$15,Geral!$H$15)))</f>
        <v>0</v>
      </c>
      <c r="L252" s="43"/>
      <c r="M252" s="7" t="str">
        <f ca="1">IF(L252="","",IF(VLOOKUP($H252,Geral!$B$36:$D$56,3,FALSE)="&lt;=",IF(YEAR(NOW())-YEAR(VLOOKUP(L252,Atletas!$B$2:$D$101,3,FALSE))&gt;VLOOKUP($H252,Geral!$B$36:$C$56,2,FALSE),"ý","þ"),IF(VLOOKUP($H252,Geral!$B$36:$D$56,3,FALSE)="&gt;=",IF(YEAR(NOW())-YEAR(VLOOKUP(L252,Atletas!$B$2:$D$101,3,FALSE))&lt;VLOOKUP($H252,Geral!$B$36:$C$56,2,FALSE),"ý","þ"))))</f>
        <v/>
      </c>
      <c r="N252" s="36" t="str">
        <f>IF($L252="","",IF(IFERROR(VLOOKUP($L252,Atletas!$B$2:$F$101,2,FALSE),"") ="","Cadastro não encontrado. Digite os dados.",VLOOKUP($L252,Atletas!$B$2:$F$101,2,FALSE)))</f>
        <v/>
      </c>
      <c r="O252" s="23" t="str">
        <f t="shared" ref="O252" si="1572">G251</f>
        <v/>
      </c>
      <c r="P252" s="38">
        <f t="shared" ref="P252" si="1573">D252</f>
        <v>0</v>
      </c>
      <c r="Q252" s="8">
        <f t="shared" si="1231"/>
        <v>0</v>
      </c>
      <c r="R252" s="8">
        <f t="shared" ref="R252:R253" si="1574">L252</f>
        <v>0</v>
      </c>
      <c r="S252" s="9" t="str">
        <f t="shared" ref="S252" si="1575">E251</f>
        <v/>
      </c>
      <c r="T252" s="8" t="str">
        <f t="shared" ref="T252" si="1576">F251</f>
        <v/>
      </c>
      <c r="U252" s="10">
        <f t="shared" ref="U252" ca="1" si="1577">A251</f>
        <v>0</v>
      </c>
      <c r="V252" s="11" t="str">
        <f t="shared" ref="V252" si="1578">C251</f>
        <v/>
      </c>
      <c r="W252" s="46"/>
    </row>
    <row r="253" spans="1:23" ht="20.100000000000001" customHeight="1" thickBot="1" x14ac:dyDescent="0.25">
      <c r="A253" s="195"/>
      <c r="B253" s="198"/>
      <c r="C253" s="183"/>
      <c r="D253" s="41"/>
      <c r="E253" s="189"/>
      <c r="F253" s="186"/>
      <c r="G253" s="192"/>
      <c r="H253" s="68"/>
      <c r="I253" s="12" t="str">
        <f ca="1">IF(H253="","",IF(VLOOKUP(H253,Geral!$B$57:$D$67,3,FALSE)="&lt;=",IF(YEAR(NOW())-YEAR(E251)&gt;VLOOKUP(H253,Geral!$B$57:$C$67,2,FALSE),"ý","þ"),IF(VLOOKUP(H253,Geral!$B$57:$D$67,3,FALSE)="&gt;=",IF(YEAR(NOW())-YEAR(E251)&lt;VLOOKUP(H253,Geral!$B$57:$C$67,2,FALSE),"ý","þ"))))</f>
        <v/>
      </c>
      <c r="J253" s="180"/>
      <c r="K253" s="33">
        <f ca="1">IF(H253="",0,IF(OR(H253 = Geral!$A$43,H253 = Geral!$A$44),Geral!$H$15,IF(YEAR(NOW())-YEAR(E251) &lt; 19,Geral!$I$15,Geral!$H$15)))</f>
        <v>0</v>
      </c>
      <c r="L253" s="43"/>
      <c r="M253" s="7" t="str">
        <f ca="1">IF(L253="","",IF(VLOOKUP($H253,Geral!$B$58:$D$67,3,FALSE)="&lt;=",IF(YEAR(NOW())-YEAR(VLOOKUP(L253,Atletas!$B$2:$D$101,3,FALSE))&gt;VLOOKUP($H253,Geral!$B$58:$C$67,2,FALSE),"ý","þ"),IF(VLOOKUP($H253,Geral!$B$58:$D$67,3,FALSE)="&gt;=",IF(YEAR(NOW())-YEAR(VLOOKUP(L253,Atletas!$B$2:$D$101,3,FALSE))&lt;VLOOKUP($H253,Geral!$B$58:$C$67,2,FALSE),"ý","þ"))))</f>
        <v/>
      </c>
      <c r="N253" s="37" t="str">
        <f>IF($L253="","",IF(IFERROR(VLOOKUP($L253,Atletas!$B$2:$F$101,2,FALSE),"") ="","Cadastro não encontrado. Digite os dados.",VLOOKUP($L253,Atletas!$B$2:$F$101,2,FALSE)))</f>
        <v/>
      </c>
      <c r="O253" s="24" t="str">
        <f t="shared" ref="O253" si="1579">G251</f>
        <v/>
      </c>
      <c r="P253" s="39">
        <f t="shared" ref="P253" si="1580">D252</f>
        <v>0</v>
      </c>
      <c r="Q253" s="13">
        <f t="shared" si="1231"/>
        <v>0</v>
      </c>
      <c r="R253" s="13">
        <f t="shared" si="1574"/>
        <v>0</v>
      </c>
      <c r="S253" s="14" t="str">
        <f>E251</f>
        <v/>
      </c>
      <c r="T253" s="13" t="str">
        <f>F251</f>
        <v/>
      </c>
      <c r="U253" s="15">
        <f t="shared" ref="U253" ca="1" si="1581">A251</f>
        <v>0</v>
      </c>
      <c r="V253" s="16" t="str">
        <f t="shared" ref="V253" si="1582">C251</f>
        <v/>
      </c>
      <c r="W253" s="46"/>
    </row>
    <row r="254" spans="1:23" ht="20.100000000000001" customHeight="1" thickBot="1" x14ac:dyDescent="0.25">
      <c r="A254" s="193">
        <f t="shared" ref="A254" ca="1" si="1583">SUM(K254:K256)</f>
        <v>0</v>
      </c>
      <c r="B254" s="196">
        <v>85</v>
      </c>
      <c r="C254" s="181" t="str">
        <f>IF($D255="","",IF(IFERROR(VLOOKUP($D255,Atletas!$B$2:$F$101,5,FALSE),"") ="","CLUBE",VLOOKUP($D255,Atletas!$B$2:$F$101,5,FALSE)))</f>
        <v/>
      </c>
      <c r="D254" s="40"/>
      <c r="E254" s="187" t="str">
        <f>IF($D255="","",IF(IFERROR(VLOOKUP($D255,Atletas!$B$2:$F$101,3,FALSE),"") ="","DD/MM/AAAA",VLOOKUP($D255,Atletas!$B$2:$F$101,3,FALSE)))</f>
        <v/>
      </c>
      <c r="F254" s="184" t="str">
        <f>IF($D255="","",IF(IFERROR(VLOOKUP($D255,Atletas!$B$2:$F$101,4,FALSE),"") ="","Gênero",VLOOKUP($D255,Atletas!$B$2:$F$101,4,FALSE)))</f>
        <v/>
      </c>
      <c r="G254" s="190" t="str">
        <f>IF($D255="","",IF(IFERROR(VLOOKUP($D255,Atletas!$B$2:$F$101,2,FALSE),"") ="","Cadastro não encontrado. Digite os dados.",VLOOKUP($D255,Atletas!$B$2:$F$101,2,FALSE)))</f>
        <v/>
      </c>
      <c r="H254" s="66"/>
      <c r="I254" s="5" t="str">
        <f ca="1">IF(H254="","",IF(VLOOKUP(H254,Geral!$B$13:$D$34,3,FALSE)="&lt;=",IF(YEAR(NOW())-YEAR(E254)&gt;VLOOKUP(H254,Geral!$B$13:$C$34,2,FALSE),"ý","þ"),IF(VLOOKUP(H254,Geral!$B$13:$D$34,3,FALSE)="&gt;=",IF(YEAR(NOW())-YEAR(E254)&lt;VLOOKUP(H254,Geral!$B$13:$C$34,2,FALSE),"ý","þ"))))</f>
        <v/>
      </c>
      <c r="J254" s="178" t="str">
        <f t="shared" ref="J254" si="1584">IF(D255&lt;&gt;"","Sim","Não")</f>
        <v>Não</v>
      </c>
      <c r="K254" s="31">
        <f ca="1">SUM(IF(J254="Sim",IF(H254="",0,IF(OR(H254 = Geral!$A$43,H254 = Geral!$A$44),Geral!$H$13,IF(YEAR(NOW())-YEAR(E254) &lt; 19,Geral!$I$17,Geral!$H$17))),0),IF(H254="",0,IF(OR(H254 = Geral!$A$43,H254 = Geral!$A$44),Geral!$H$13,IF(YEAR(NOW())-YEAR(E254) &lt; 18,Geral!$I$13,Geral!$H$13))))</f>
        <v>0</v>
      </c>
      <c r="L254" s="175"/>
      <c r="M254" s="176"/>
      <c r="N254" s="177"/>
      <c r="O254" s="20" t="str">
        <f t="shared" ref="O254" si="1585">G254</f>
        <v/>
      </c>
      <c r="P254" s="69">
        <f t="shared" ref="P254" si="1586">D255</f>
        <v>0</v>
      </c>
      <c r="Q254" s="70">
        <f t="shared" si="1231"/>
        <v>0</v>
      </c>
      <c r="R254" s="70"/>
      <c r="S254" s="71" t="str">
        <f t="shared" ref="S254" si="1587">E254</f>
        <v/>
      </c>
      <c r="T254" s="70" t="str">
        <f t="shared" ref="T254" si="1588">F254</f>
        <v/>
      </c>
      <c r="U254" s="21">
        <f t="shared" ref="U254" ca="1" si="1589">A254</f>
        <v>0</v>
      </c>
      <c r="V254" s="22" t="str">
        <f t="shared" ref="V254" si="1590">C254</f>
        <v/>
      </c>
      <c r="W254" s="46"/>
    </row>
    <row r="255" spans="1:23" ht="20.100000000000001" customHeight="1" thickBot="1" x14ac:dyDescent="0.25">
      <c r="A255" s="194"/>
      <c r="B255" s="197"/>
      <c r="C255" s="182"/>
      <c r="D255" s="42"/>
      <c r="E255" s="188"/>
      <c r="F255" s="185"/>
      <c r="G255" s="191"/>
      <c r="H255" s="67"/>
      <c r="I255" s="7" t="str">
        <f ca="1">IF(H255="","",IF(VLOOKUP(H255,Geral!$B$35:$D$56,3,FALSE)="&lt;=",IF(YEAR(NOW())-YEAR(E254)&gt;VLOOKUP(H255,Geral!$B$35:$C$56,2,FALSE),"ý","þ"),IF(VLOOKUP(H255,Geral!$B$35:$D$56,3,FALSE)="&gt;=",IF(YEAR(NOW())-YEAR(E254)&lt;VLOOKUP(H255,Geral!$B$35:$C$56,2,FALSE),"ý","þ"))))</f>
        <v/>
      </c>
      <c r="J255" s="179"/>
      <c r="K255" s="32">
        <f ca="1">IF(H255="",0,IF(OR(H255 = Geral!$A$43,H255 = Geral!$A$44),Geral!$H$15,IF(YEAR(NOW())-YEAR(E254) &lt; 19,Geral!$I$15,Geral!$H$15)))</f>
        <v>0</v>
      </c>
      <c r="L255" s="43"/>
      <c r="M255" s="7" t="str">
        <f ca="1">IF(L255="","",IF(VLOOKUP($H255,Geral!$B$36:$D$56,3,FALSE)="&lt;=",IF(YEAR(NOW())-YEAR(VLOOKUP(L255,Atletas!$B$2:$D$101,3,FALSE))&gt;VLOOKUP($H255,Geral!$B$36:$C$56,2,FALSE),"ý","þ"),IF(VLOOKUP($H255,Geral!$B$36:$D$56,3,FALSE)="&gt;=",IF(YEAR(NOW())-YEAR(VLOOKUP(L255,Atletas!$B$2:$D$101,3,FALSE))&lt;VLOOKUP($H255,Geral!$B$36:$C$56,2,FALSE),"ý","þ"))))</f>
        <v/>
      </c>
      <c r="N255" s="36" t="str">
        <f>IF($L255="","",IF(IFERROR(VLOOKUP($L255,Atletas!$B$2:$F$101,2,FALSE),"") ="","Cadastro não encontrado. Digite os dados.",VLOOKUP($L255,Atletas!$B$2:$F$101,2,FALSE)))</f>
        <v/>
      </c>
      <c r="O255" s="23" t="str">
        <f t="shared" ref="O255" si="1591">G254</f>
        <v/>
      </c>
      <c r="P255" s="38">
        <f t="shared" ref="P255" si="1592">D255</f>
        <v>0</v>
      </c>
      <c r="Q255" s="8">
        <f t="shared" si="1231"/>
        <v>0</v>
      </c>
      <c r="R255" s="8">
        <f t="shared" ref="R255:R256" si="1593">L255</f>
        <v>0</v>
      </c>
      <c r="S255" s="9" t="str">
        <f t="shared" ref="S255" si="1594">E254</f>
        <v/>
      </c>
      <c r="T255" s="8" t="str">
        <f t="shared" ref="T255" si="1595">F254</f>
        <v/>
      </c>
      <c r="U255" s="10">
        <f t="shared" ref="U255" ca="1" si="1596">A254</f>
        <v>0</v>
      </c>
      <c r="V255" s="11" t="str">
        <f t="shared" ref="V255" si="1597">C254</f>
        <v/>
      </c>
      <c r="W255" s="46"/>
    </row>
    <row r="256" spans="1:23" ht="20.100000000000001" customHeight="1" thickBot="1" x14ac:dyDescent="0.25">
      <c r="A256" s="195"/>
      <c r="B256" s="198"/>
      <c r="C256" s="183"/>
      <c r="D256" s="41"/>
      <c r="E256" s="189"/>
      <c r="F256" s="186"/>
      <c r="G256" s="192"/>
      <c r="H256" s="68"/>
      <c r="I256" s="12" t="str">
        <f ca="1">IF(H256="","",IF(VLOOKUP(H256,Geral!$B$57:$D$67,3,FALSE)="&lt;=",IF(YEAR(NOW())-YEAR(E254)&gt;VLOOKUP(H256,Geral!$B$57:$C$67,2,FALSE),"ý","þ"),IF(VLOOKUP(H256,Geral!$B$57:$D$67,3,FALSE)="&gt;=",IF(YEAR(NOW())-YEAR(E254)&lt;VLOOKUP(H256,Geral!$B$57:$C$67,2,FALSE),"ý","þ"))))</f>
        <v/>
      </c>
      <c r="J256" s="180"/>
      <c r="K256" s="33">
        <f ca="1">IF(H256="",0,IF(OR(H256 = Geral!$A$43,H256 = Geral!$A$44),Geral!$H$15,IF(YEAR(NOW())-YEAR(E254) &lt; 19,Geral!$I$15,Geral!$H$15)))</f>
        <v>0</v>
      </c>
      <c r="L256" s="43"/>
      <c r="M256" s="7" t="str">
        <f ca="1">IF(L256="","",IF(VLOOKUP($H256,Geral!$B$58:$D$67,3,FALSE)="&lt;=",IF(YEAR(NOW())-YEAR(VLOOKUP(L256,Atletas!$B$2:$D$101,3,FALSE))&gt;VLOOKUP($H256,Geral!$B$58:$C$67,2,FALSE),"ý","þ"),IF(VLOOKUP($H256,Geral!$B$58:$D$67,3,FALSE)="&gt;=",IF(YEAR(NOW())-YEAR(VLOOKUP(L256,Atletas!$B$2:$D$101,3,FALSE))&lt;VLOOKUP($H256,Geral!$B$58:$C$67,2,FALSE),"ý","þ"))))</f>
        <v/>
      </c>
      <c r="N256" s="37" t="str">
        <f>IF($L256="","",IF(IFERROR(VLOOKUP($L256,Atletas!$B$2:$F$101,2,FALSE),"") ="","Cadastro não encontrado. Digite os dados.",VLOOKUP($L256,Atletas!$B$2:$F$101,2,FALSE)))</f>
        <v/>
      </c>
      <c r="O256" s="24" t="str">
        <f t="shared" ref="O256" si="1598">G254</f>
        <v/>
      </c>
      <c r="P256" s="39">
        <f t="shared" ref="P256" si="1599">D255</f>
        <v>0</v>
      </c>
      <c r="Q256" s="13">
        <f t="shared" si="1231"/>
        <v>0</v>
      </c>
      <c r="R256" s="13">
        <f t="shared" si="1593"/>
        <v>0</v>
      </c>
      <c r="S256" s="14" t="str">
        <f>E254</f>
        <v/>
      </c>
      <c r="T256" s="13" t="str">
        <f>F254</f>
        <v/>
      </c>
      <c r="U256" s="15">
        <f t="shared" ref="U256" ca="1" si="1600">A254</f>
        <v>0</v>
      </c>
      <c r="V256" s="16" t="str">
        <f t="shared" ref="V256" si="1601">C254</f>
        <v/>
      </c>
      <c r="W256" s="46"/>
    </row>
    <row r="257" spans="1:23" ht="20.100000000000001" customHeight="1" thickBot="1" x14ac:dyDescent="0.25">
      <c r="A257" s="193">
        <f t="shared" ref="A257" ca="1" si="1602">SUM(K257:K259)</f>
        <v>0</v>
      </c>
      <c r="B257" s="196">
        <v>86</v>
      </c>
      <c r="C257" s="181" t="str">
        <f>IF($D258="","",IF(IFERROR(VLOOKUP($D258,Atletas!$B$2:$F$101,5,FALSE),"") ="","CLUBE",VLOOKUP($D258,Atletas!$B$2:$F$101,5,FALSE)))</f>
        <v/>
      </c>
      <c r="D257" s="40"/>
      <c r="E257" s="187" t="str">
        <f>IF($D258="","",IF(IFERROR(VLOOKUP($D258,Atletas!$B$2:$F$101,3,FALSE),"") ="","DD/MM/AAAA",VLOOKUP($D258,Atletas!$B$2:$F$101,3,FALSE)))</f>
        <v/>
      </c>
      <c r="F257" s="184" t="str">
        <f>IF($D258="","",IF(IFERROR(VLOOKUP($D258,Atletas!$B$2:$F$101,4,FALSE),"") ="","Gênero",VLOOKUP($D258,Atletas!$B$2:$F$101,4,FALSE)))</f>
        <v/>
      </c>
      <c r="G257" s="190" t="str">
        <f>IF($D258="","",IF(IFERROR(VLOOKUP($D258,Atletas!$B$2:$F$101,2,FALSE),"") ="","Cadastro não encontrado. Digite os dados.",VLOOKUP($D258,Atletas!$B$2:$F$101,2,FALSE)))</f>
        <v/>
      </c>
      <c r="H257" s="66"/>
      <c r="I257" s="5" t="str">
        <f ca="1">IF(H257="","",IF(VLOOKUP(H257,Geral!$B$13:$D$34,3,FALSE)="&lt;=",IF(YEAR(NOW())-YEAR(E257)&gt;VLOOKUP(H257,Geral!$B$13:$C$34,2,FALSE),"ý","þ"),IF(VLOOKUP(H257,Geral!$B$13:$D$34,3,FALSE)="&gt;=",IF(YEAR(NOW())-YEAR(E257)&lt;VLOOKUP(H257,Geral!$B$13:$C$34,2,FALSE),"ý","þ"))))</f>
        <v/>
      </c>
      <c r="J257" s="178" t="str">
        <f t="shared" ref="J257" si="1603">IF(D258&lt;&gt;"","Sim","Não")</f>
        <v>Não</v>
      </c>
      <c r="K257" s="31">
        <f ca="1">SUM(IF(J257="Sim",IF(H257="",0,IF(OR(H257 = Geral!$A$43,H257 = Geral!$A$44),Geral!$H$13,IF(YEAR(NOW())-YEAR(E257) &lt; 19,Geral!$I$17,Geral!$H$17))),0),IF(H257="",0,IF(OR(H257 = Geral!$A$43,H257 = Geral!$A$44),Geral!$H$13,IF(YEAR(NOW())-YEAR(E257) &lt; 18,Geral!$I$13,Geral!$H$13))))</f>
        <v>0</v>
      </c>
      <c r="L257" s="175"/>
      <c r="M257" s="176"/>
      <c r="N257" s="177"/>
      <c r="O257" s="20" t="str">
        <f t="shared" ref="O257" si="1604">G257</f>
        <v/>
      </c>
      <c r="P257" s="69">
        <f t="shared" ref="P257" si="1605">D258</f>
        <v>0</v>
      </c>
      <c r="Q257" s="70">
        <f t="shared" si="1231"/>
        <v>0</v>
      </c>
      <c r="R257" s="70"/>
      <c r="S257" s="71" t="str">
        <f t="shared" ref="S257" si="1606">E257</f>
        <v/>
      </c>
      <c r="T257" s="70" t="str">
        <f t="shared" ref="T257" si="1607">F257</f>
        <v/>
      </c>
      <c r="U257" s="21">
        <f t="shared" ref="U257" ca="1" si="1608">A257</f>
        <v>0</v>
      </c>
      <c r="V257" s="22" t="str">
        <f t="shared" ref="V257" si="1609">C257</f>
        <v/>
      </c>
      <c r="W257" s="46"/>
    </row>
    <row r="258" spans="1:23" ht="20.100000000000001" customHeight="1" thickBot="1" x14ac:dyDescent="0.25">
      <c r="A258" s="194"/>
      <c r="B258" s="197"/>
      <c r="C258" s="182"/>
      <c r="D258" s="42"/>
      <c r="E258" s="188"/>
      <c r="F258" s="185"/>
      <c r="G258" s="191"/>
      <c r="H258" s="67"/>
      <c r="I258" s="7" t="str">
        <f ca="1">IF(H258="","",IF(VLOOKUP(H258,Geral!$B$35:$D$56,3,FALSE)="&lt;=",IF(YEAR(NOW())-YEAR(E257)&gt;VLOOKUP(H258,Geral!$B$35:$C$56,2,FALSE),"ý","þ"),IF(VLOOKUP(H258,Geral!$B$35:$D$56,3,FALSE)="&gt;=",IF(YEAR(NOW())-YEAR(E257)&lt;VLOOKUP(H258,Geral!$B$35:$C$56,2,FALSE),"ý","þ"))))</f>
        <v/>
      </c>
      <c r="J258" s="179"/>
      <c r="K258" s="32">
        <f ca="1">IF(H258="",0,IF(OR(H258 = Geral!$A$43,H258 = Geral!$A$44),Geral!$H$15,IF(YEAR(NOW())-YEAR(E257) &lt; 19,Geral!$I$15,Geral!$H$15)))</f>
        <v>0</v>
      </c>
      <c r="L258" s="43"/>
      <c r="M258" s="7" t="str">
        <f ca="1">IF(L258="","",IF(VLOOKUP($H258,Geral!$B$36:$D$56,3,FALSE)="&lt;=",IF(YEAR(NOW())-YEAR(VLOOKUP(L258,Atletas!$B$2:$D$101,3,FALSE))&gt;VLOOKUP($H258,Geral!$B$36:$C$56,2,FALSE),"ý","þ"),IF(VLOOKUP($H258,Geral!$B$36:$D$56,3,FALSE)="&gt;=",IF(YEAR(NOW())-YEAR(VLOOKUP(L258,Atletas!$B$2:$D$101,3,FALSE))&lt;VLOOKUP($H258,Geral!$B$36:$C$56,2,FALSE),"ý","þ"))))</f>
        <v/>
      </c>
      <c r="N258" s="36" t="str">
        <f>IF($L258="","",IF(IFERROR(VLOOKUP($L258,Atletas!$B$2:$F$101,2,FALSE),"") ="","Cadastro não encontrado. Digite os dados.",VLOOKUP($L258,Atletas!$B$2:$F$101,2,FALSE)))</f>
        <v/>
      </c>
      <c r="O258" s="23" t="str">
        <f t="shared" ref="O258" si="1610">G257</f>
        <v/>
      </c>
      <c r="P258" s="38">
        <f t="shared" ref="P258" si="1611">D258</f>
        <v>0</v>
      </c>
      <c r="Q258" s="8">
        <f t="shared" si="1231"/>
        <v>0</v>
      </c>
      <c r="R258" s="8">
        <f t="shared" ref="R258:R259" si="1612">L258</f>
        <v>0</v>
      </c>
      <c r="S258" s="9" t="str">
        <f t="shared" ref="S258" si="1613">E257</f>
        <v/>
      </c>
      <c r="T258" s="8" t="str">
        <f t="shared" ref="T258" si="1614">F257</f>
        <v/>
      </c>
      <c r="U258" s="10">
        <f t="shared" ref="U258" ca="1" si="1615">A257</f>
        <v>0</v>
      </c>
      <c r="V258" s="11" t="str">
        <f t="shared" ref="V258" si="1616">C257</f>
        <v/>
      </c>
      <c r="W258" s="46"/>
    </row>
    <row r="259" spans="1:23" ht="20.100000000000001" customHeight="1" thickBot="1" x14ac:dyDescent="0.25">
      <c r="A259" s="195"/>
      <c r="B259" s="198"/>
      <c r="C259" s="183"/>
      <c r="D259" s="41"/>
      <c r="E259" s="189"/>
      <c r="F259" s="186"/>
      <c r="G259" s="192"/>
      <c r="H259" s="68"/>
      <c r="I259" s="12" t="str">
        <f ca="1">IF(H259="","",IF(VLOOKUP(H259,Geral!$B$57:$D$67,3,FALSE)="&lt;=",IF(YEAR(NOW())-YEAR(E257)&gt;VLOOKUP(H259,Geral!$B$57:$C$67,2,FALSE),"ý","þ"),IF(VLOOKUP(H259,Geral!$B$57:$D$67,3,FALSE)="&gt;=",IF(YEAR(NOW())-YEAR(E257)&lt;VLOOKUP(H259,Geral!$B$57:$C$67,2,FALSE),"ý","þ"))))</f>
        <v/>
      </c>
      <c r="J259" s="180"/>
      <c r="K259" s="33">
        <f ca="1">IF(H259="",0,IF(OR(H259 = Geral!$A$43,H259 = Geral!$A$44),Geral!$H$15,IF(YEAR(NOW())-YEAR(E257) &lt; 19,Geral!$I$15,Geral!$H$15)))</f>
        <v>0</v>
      </c>
      <c r="L259" s="43"/>
      <c r="M259" s="7" t="str">
        <f ca="1">IF(L259="","",IF(VLOOKUP($H259,Geral!$B$58:$D$67,3,FALSE)="&lt;=",IF(YEAR(NOW())-YEAR(VLOOKUP(L259,Atletas!$B$2:$D$101,3,FALSE))&gt;VLOOKUP($H259,Geral!$B$58:$C$67,2,FALSE),"ý","þ"),IF(VLOOKUP($H259,Geral!$B$58:$D$67,3,FALSE)="&gt;=",IF(YEAR(NOW())-YEAR(VLOOKUP(L259,Atletas!$B$2:$D$101,3,FALSE))&lt;VLOOKUP($H259,Geral!$B$58:$C$67,2,FALSE),"ý","þ"))))</f>
        <v/>
      </c>
      <c r="N259" s="37" t="str">
        <f>IF($L259="","",IF(IFERROR(VLOOKUP($L259,Atletas!$B$2:$F$101,2,FALSE),"") ="","Cadastro não encontrado. Digite os dados.",VLOOKUP($L259,Atletas!$B$2:$F$101,2,FALSE)))</f>
        <v/>
      </c>
      <c r="O259" s="24" t="str">
        <f t="shared" ref="O259" si="1617">G257</f>
        <v/>
      </c>
      <c r="P259" s="39">
        <f t="shared" ref="P259" si="1618">D258</f>
        <v>0</v>
      </c>
      <c r="Q259" s="13">
        <f t="shared" si="1231"/>
        <v>0</v>
      </c>
      <c r="R259" s="13">
        <f t="shared" si="1612"/>
        <v>0</v>
      </c>
      <c r="S259" s="14" t="str">
        <f>E257</f>
        <v/>
      </c>
      <c r="T259" s="13" t="str">
        <f>F257</f>
        <v/>
      </c>
      <c r="U259" s="15">
        <f t="shared" ref="U259" ca="1" si="1619">A257</f>
        <v>0</v>
      </c>
      <c r="V259" s="16" t="str">
        <f t="shared" ref="V259" si="1620">C257</f>
        <v/>
      </c>
      <c r="W259" s="46"/>
    </row>
    <row r="260" spans="1:23" ht="20.100000000000001" customHeight="1" thickBot="1" x14ac:dyDescent="0.25">
      <c r="A260" s="193">
        <f t="shared" ref="A260" ca="1" si="1621">SUM(K260:K262)</f>
        <v>0</v>
      </c>
      <c r="B260" s="196">
        <v>87</v>
      </c>
      <c r="C260" s="181" t="str">
        <f>IF($D261="","",IF(IFERROR(VLOOKUP($D261,Atletas!$B$2:$F$101,5,FALSE),"") ="","CLUBE",VLOOKUP($D261,Atletas!$B$2:$F$101,5,FALSE)))</f>
        <v/>
      </c>
      <c r="D260" s="40"/>
      <c r="E260" s="187" t="str">
        <f>IF($D261="","",IF(IFERROR(VLOOKUP($D261,Atletas!$B$2:$F$101,3,FALSE),"") ="","DD/MM/AAAA",VLOOKUP($D261,Atletas!$B$2:$F$101,3,FALSE)))</f>
        <v/>
      </c>
      <c r="F260" s="184" t="str">
        <f>IF($D261="","",IF(IFERROR(VLOOKUP($D261,Atletas!$B$2:$F$101,4,FALSE),"") ="","Gênero",VLOOKUP($D261,Atletas!$B$2:$F$101,4,FALSE)))</f>
        <v/>
      </c>
      <c r="G260" s="190" t="str">
        <f>IF($D261="","",IF(IFERROR(VLOOKUP($D261,Atletas!$B$2:$F$101,2,FALSE),"") ="","Cadastro não encontrado. Digite os dados.",VLOOKUP($D261,Atletas!$B$2:$F$101,2,FALSE)))</f>
        <v/>
      </c>
      <c r="H260" s="66"/>
      <c r="I260" s="5" t="str">
        <f ca="1">IF(H260="","",IF(VLOOKUP(H260,Geral!$B$13:$D$34,3,FALSE)="&lt;=",IF(YEAR(NOW())-YEAR(E260)&gt;VLOOKUP(H260,Geral!$B$13:$C$34,2,FALSE),"ý","þ"),IF(VLOOKUP(H260,Geral!$B$13:$D$34,3,FALSE)="&gt;=",IF(YEAR(NOW())-YEAR(E260)&lt;VLOOKUP(H260,Geral!$B$13:$C$34,2,FALSE),"ý","þ"))))</f>
        <v/>
      </c>
      <c r="J260" s="178" t="str">
        <f t="shared" ref="J260" si="1622">IF(D261&lt;&gt;"","Sim","Não")</f>
        <v>Não</v>
      </c>
      <c r="K260" s="31">
        <f ca="1">SUM(IF(J260="Sim",IF(H260="",0,IF(OR(H260 = Geral!$A$43,H260 = Geral!$A$44),Geral!$H$13,IF(YEAR(NOW())-YEAR(E260) &lt; 19,Geral!$I$17,Geral!$H$17))),0),IF(H260="",0,IF(OR(H260 = Geral!$A$43,H260 = Geral!$A$44),Geral!$H$13,IF(YEAR(NOW())-YEAR(E260) &lt; 18,Geral!$I$13,Geral!$H$13))))</f>
        <v>0</v>
      </c>
      <c r="L260" s="175"/>
      <c r="M260" s="176"/>
      <c r="N260" s="177"/>
      <c r="O260" s="20" t="str">
        <f t="shared" ref="O260" si="1623">G260</f>
        <v/>
      </c>
      <c r="P260" s="69">
        <f t="shared" ref="P260" si="1624">D261</f>
        <v>0</v>
      </c>
      <c r="Q260" s="70">
        <f t="shared" si="1231"/>
        <v>0</v>
      </c>
      <c r="R260" s="70"/>
      <c r="S260" s="71" t="str">
        <f t="shared" ref="S260" si="1625">E260</f>
        <v/>
      </c>
      <c r="T260" s="70" t="str">
        <f t="shared" ref="T260" si="1626">F260</f>
        <v/>
      </c>
      <c r="U260" s="21">
        <f t="shared" ref="U260" ca="1" si="1627">A260</f>
        <v>0</v>
      </c>
      <c r="V260" s="22" t="str">
        <f t="shared" ref="V260" si="1628">C260</f>
        <v/>
      </c>
      <c r="W260" s="46"/>
    </row>
    <row r="261" spans="1:23" ht="20.100000000000001" customHeight="1" thickBot="1" x14ac:dyDescent="0.25">
      <c r="A261" s="194"/>
      <c r="B261" s="197"/>
      <c r="C261" s="182"/>
      <c r="D261" s="42"/>
      <c r="E261" s="188"/>
      <c r="F261" s="185"/>
      <c r="G261" s="191"/>
      <c r="H261" s="67"/>
      <c r="I261" s="7" t="str">
        <f ca="1">IF(H261="","",IF(VLOOKUP(H261,Geral!$B$35:$D$56,3,FALSE)="&lt;=",IF(YEAR(NOW())-YEAR(E260)&gt;VLOOKUP(H261,Geral!$B$35:$C$56,2,FALSE),"ý","þ"),IF(VLOOKUP(H261,Geral!$B$35:$D$56,3,FALSE)="&gt;=",IF(YEAR(NOW())-YEAR(E260)&lt;VLOOKUP(H261,Geral!$B$35:$C$56,2,FALSE),"ý","þ"))))</f>
        <v/>
      </c>
      <c r="J261" s="179"/>
      <c r="K261" s="32">
        <f ca="1">IF(H261="",0,IF(OR(H261 = Geral!$A$43,H261 = Geral!$A$44),Geral!$H$15,IF(YEAR(NOW())-YEAR(E260) &lt; 19,Geral!$I$15,Geral!$H$15)))</f>
        <v>0</v>
      </c>
      <c r="L261" s="43"/>
      <c r="M261" s="7" t="str">
        <f ca="1">IF(L261="","",IF(VLOOKUP($H261,Geral!$B$36:$D$56,3,FALSE)="&lt;=",IF(YEAR(NOW())-YEAR(VLOOKUP(L261,Atletas!$B$2:$D$101,3,FALSE))&gt;VLOOKUP($H261,Geral!$B$36:$C$56,2,FALSE),"ý","þ"),IF(VLOOKUP($H261,Geral!$B$36:$D$56,3,FALSE)="&gt;=",IF(YEAR(NOW())-YEAR(VLOOKUP(L261,Atletas!$B$2:$D$101,3,FALSE))&lt;VLOOKUP($H261,Geral!$B$36:$C$56,2,FALSE),"ý","þ"))))</f>
        <v/>
      </c>
      <c r="N261" s="36" t="str">
        <f>IF($L261="","",IF(IFERROR(VLOOKUP($L261,Atletas!$B$2:$F$101,2,FALSE),"") ="","Cadastro não encontrado. Digite os dados.",VLOOKUP($L261,Atletas!$B$2:$F$101,2,FALSE)))</f>
        <v/>
      </c>
      <c r="O261" s="23" t="str">
        <f t="shared" ref="O261" si="1629">G260</f>
        <v/>
      </c>
      <c r="P261" s="38">
        <f t="shared" ref="P261" si="1630">D261</f>
        <v>0</v>
      </c>
      <c r="Q261" s="8">
        <f t="shared" si="1231"/>
        <v>0</v>
      </c>
      <c r="R261" s="8">
        <f t="shared" ref="R261:R262" si="1631">L261</f>
        <v>0</v>
      </c>
      <c r="S261" s="9" t="str">
        <f t="shared" ref="S261" si="1632">E260</f>
        <v/>
      </c>
      <c r="T261" s="8" t="str">
        <f t="shared" ref="T261" si="1633">F260</f>
        <v/>
      </c>
      <c r="U261" s="10">
        <f t="shared" ref="U261" ca="1" si="1634">A260</f>
        <v>0</v>
      </c>
      <c r="V261" s="11" t="str">
        <f t="shared" ref="V261" si="1635">C260</f>
        <v/>
      </c>
      <c r="W261" s="46"/>
    </row>
    <row r="262" spans="1:23" ht="20.100000000000001" customHeight="1" thickBot="1" x14ac:dyDescent="0.25">
      <c r="A262" s="195"/>
      <c r="B262" s="198"/>
      <c r="C262" s="183"/>
      <c r="D262" s="41"/>
      <c r="E262" s="189"/>
      <c r="F262" s="186"/>
      <c r="G262" s="192"/>
      <c r="H262" s="68"/>
      <c r="I262" s="12" t="str">
        <f ca="1">IF(H262="","",IF(VLOOKUP(H262,Geral!$B$57:$D$67,3,FALSE)="&lt;=",IF(YEAR(NOW())-YEAR(E260)&gt;VLOOKUP(H262,Geral!$B$57:$C$67,2,FALSE),"ý","þ"),IF(VLOOKUP(H262,Geral!$B$57:$D$67,3,FALSE)="&gt;=",IF(YEAR(NOW())-YEAR(E260)&lt;VLOOKUP(H262,Geral!$B$57:$C$67,2,FALSE),"ý","þ"))))</f>
        <v/>
      </c>
      <c r="J262" s="180"/>
      <c r="K262" s="33">
        <f ca="1">IF(H262="",0,IF(OR(H262 = Geral!$A$43,H262 = Geral!$A$44),Geral!$H$15,IF(YEAR(NOW())-YEAR(E260) &lt; 19,Geral!$I$15,Geral!$H$15)))</f>
        <v>0</v>
      </c>
      <c r="L262" s="43"/>
      <c r="M262" s="7" t="str">
        <f ca="1">IF(L262="","",IF(VLOOKUP($H262,Geral!$B$58:$D$67,3,FALSE)="&lt;=",IF(YEAR(NOW())-YEAR(VLOOKUP(L262,Atletas!$B$2:$D$101,3,FALSE))&gt;VLOOKUP($H262,Geral!$B$58:$C$67,2,FALSE),"ý","þ"),IF(VLOOKUP($H262,Geral!$B$58:$D$67,3,FALSE)="&gt;=",IF(YEAR(NOW())-YEAR(VLOOKUP(L262,Atletas!$B$2:$D$101,3,FALSE))&lt;VLOOKUP($H262,Geral!$B$58:$C$67,2,FALSE),"ý","þ"))))</f>
        <v/>
      </c>
      <c r="N262" s="37" t="str">
        <f>IF($L262="","",IF(IFERROR(VLOOKUP($L262,Atletas!$B$2:$F$101,2,FALSE),"") ="","Cadastro não encontrado. Digite os dados.",VLOOKUP($L262,Atletas!$B$2:$F$101,2,FALSE)))</f>
        <v/>
      </c>
      <c r="O262" s="24" t="str">
        <f t="shared" ref="O262" si="1636">G260</f>
        <v/>
      </c>
      <c r="P262" s="39">
        <f t="shared" ref="P262" si="1637">D261</f>
        <v>0</v>
      </c>
      <c r="Q262" s="13">
        <f t="shared" ref="Q262:Q301" si="1638">H262</f>
        <v>0</v>
      </c>
      <c r="R262" s="13">
        <f t="shared" si="1631"/>
        <v>0</v>
      </c>
      <c r="S262" s="14" t="str">
        <f>E260</f>
        <v/>
      </c>
      <c r="T262" s="13" t="str">
        <f>F260</f>
        <v/>
      </c>
      <c r="U262" s="15">
        <f t="shared" ref="U262" ca="1" si="1639">A260</f>
        <v>0</v>
      </c>
      <c r="V262" s="16" t="str">
        <f t="shared" ref="V262" si="1640">C260</f>
        <v/>
      </c>
      <c r="W262" s="46"/>
    </row>
    <row r="263" spans="1:23" ht="20.100000000000001" customHeight="1" thickBot="1" x14ac:dyDescent="0.25">
      <c r="A263" s="193">
        <f t="shared" ref="A263" ca="1" si="1641">SUM(K263:K265)</f>
        <v>0</v>
      </c>
      <c r="B263" s="196">
        <v>88</v>
      </c>
      <c r="C263" s="181" t="str">
        <f>IF($D264="","",IF(IFERROR(VLOOKUP($D264,Atletas!$B$2:$F$101,5,FALSE),"") ="","CLUBE",VLOOKUP($D264,Atletas!$B$2:$F$101,5,FALSE)))</f>
        <v/>
      </c>
      <c r="D263" s="40"/>
      <c r="E263" s="187" t="str">
        <f>IF($D264="","",IF(IFERROR(VLOOKUP($D264,Atletas!$B$2:$F$101,3,FALSE),"") ="","DD/MM/AAAA",VLOOKUP($D264,Atletas!$B$2:$F$101,3,FALSE)))</f>
        <v/>
      </c>
      <c r="F263" s="184" t="str">
        <f>IF($D264="","",IF(IFERROR(VLOOKUP($D264,Atletas!$B$2:$F$101,4,FALSE),"") ="","Gênero",VLOOKUP($D264,Atletas!$B$2:$F$101,4,FALSE)))</f>
        <v/>
      </c>
      <c r="G263" s="190" t="str">
        <f>IF($D264="","",IF(IFERROR(VLOOKUP($D264,Atletas!$B$2:$F$101,2,FALSE),"") ="","Cadastro não encontrado. Digite os dados.",VLOOKUP($D264,Atletas!$B$2:$F$101,2,FALSE)))</f>
        <v/>
      </c>
      <c r="H263" s="66"/>
      <c r="I263" s="5" t="str">
        <f ca="1">IF(H263="","",IF(VLOOKUP(H263,Geral!$B$13:$D$34,3,FALSE)="&lt;=",IF(YEAR(NOW())-YEAR(E263)&gt;VLOOKUP(H263,Geral!$B$13:$C$34,2,FALSE),"ý","þ"),IF(VLOOKUP(H263,Geral!$B$13:$D$34,3,FALSE)="&gt;=",IF(YEAR(NOW())-YEAR(E263)&lt;VLOOKUP(H263,Geral!$B$13:$C$34,2,FALSE),"ý","þ"))))</f>
        <v/>
      </c>
      <c r="J263" s="178" t="str">
        <f t="shared" ref="J263" si="1642">IF(D264&lt;&gt;"","Sim","Não")</f>
        <v>Não</v>
      </c>
      <c r="K263" s="31">
        <f ca="1">SUM(IF(J263="Sim",IF(H263="",0,IF(OR(H263 = Geral!$A$43,H263 = Geral!$A$44),Geral!$H$13,IF(YEAR(NOW())-YEAR(E263) &lt; 19,Geral!$I$17,Geral!$H$17))),0),IF(H263="",0,IF(OR(H263 = Geral!$A$43,H263 = Geral!$A$44),Geral!$H$13,IF(YEAR(NOW())-YEAR(E263) &lt; 18,Geral!$I$13,Geral!$H$13))))</f>
        <v>0</v>
      </c>
      <c r="L263" s="175"/>
      <c r="M263" s="176"/>
      <c r="N263" s="177"/>
      <c r="O263" s="20" t="str">
        <f t="shared" ref="O263" si="1643">G263</f>
        <v/>
      </c>
      <c r="P263" s="69">
        <f t="shared" ref="P263" si="1644">D264</f>
        <v>0</v>
      </c>
      <c r="Q263" s="70">
        <f t="shared" si="1638"/>
        <v>0</v>
      </c>
      <c r="R263" s="70"/>
      <c r="S263" s="71" t="str">
        <f t="shared" ref="S263" si="1645">E263</f>
        <v/>
      </c>
      <c r="T263" s="70" t="str">
        <f t="shared" ref="T263" si="1646">F263</f>
        <v/>
      </c>
      <c r="U263" s="21">
        <f t="shared" ref="U263" ca="1" si="1647">A263</f>
        <v>0</v>
      </c>
      <c r="V263" s="22" t="str">
        <f t="shared" ref="V263" si="1648">C263</f>
        <v/>
      </c>
      <c r="W263" s="46"/>
    </row>
    <row r="264" spans="1:23" ht="20.100000000000001" customHeight="1" thickBot="1" x14ac:dyDescent="0.25">
      <c r="A264" s="194"/>
      <c r="B264" s="197"/>
      <c r="C264" s="182"/>
      <c r="D264" s="42"/>
      <c r="E264" s="188"/>
      <c r="F264" s="185"/>
      <c r="G264" s="191"/>
      <c r="H264" s="67"/>
      <c r="I264" s="7" t="str">
        <f ca="1">IF(H264="","",IF(VLOOKUP(H264,Geral!$B$35:$D$56,3,FALSE)="&lt;=",IF(YEAR(NOW())-YEAR(E263)&gt;VLOOKUP(H264,Geral!$B$35:$C$56,2,FALSE),"ý","þ"),IF(VLOOKUP(H264,Geral!$B$35:$D$56,3,FALSE)="&gt;=",IF(YEAR(NOW())-YEAR(E263)&lt;VLOOKUP(H264,Geral!$B$35:$C$56,2,FALSE),"ý","þ"))))</f>
        <v/>
      </c>
      <c r="J264" s="179"/>
      <c r="K264" s="32">
        <f ca="1">IF(H264="",0,IF(OR(H264 = Geral!$A$43,H264 = Geral!$A$44),Geral!$H$15,IF(YEAR(NOW())-YEAR(E263) &lt; 19,Geral!$I$15,Geral!$H$15)))</f>
        <v>0</v>
      </c>
      <c r="L264" s="43"/>
      <c r="M264" s="7" t="str">
        <f ca="1">IF(L264="","",IF(VLOOKUP($H264,Geral!$B$36:$D$56,3,FALSE)="&lt;=",IF(YEAR(NOW())-YEAR(VLOOKUP(L264,Atletas!$B$2:$D$101,3,FALSE))&gt;VLOOKUP($H264,Geral!$B$36:$C$56,2,FALSE),"ý","þ"),IF(VLOOKUP($H264,Geral!$B$36:$D$56,3,FALSE)="&gt;=",IF(YEAR(NOW())-YEAR(VLOOKUP(L264,Atletas!$B$2:$D$101,3,FALSE))&lt;VLOOKUP($H264,Geral!$B$36:$C$56,2,FALSE),"ý","þ"))))</f>
        <v/>
      </c>
      <c r="N264" s="36" t="str">
        <f>IF($L264="","",IF(IFERROR(VLOOKUP($L264,Atletas!$B$2:$F$101,2,FALSE),"") ="","Cadastro não encontrado. Digite os dados.",VLOOKUP($L264,Atletas!$B$2:$F$101,2,FALSE)))</f>
        <v/>
      </c>
      <c r="O264" s="23" t="str">
        <f t="shared" ref="O264" si="1649">G263</f>
        <v/>
      </c>
      <c r="P264" s="38">
        <f t="shared" ref="P264" si="1650">D264</f>
        <v>0</v>
      </c>
      <c r="Q264" s="8">
        <f t="shared" si="1638"/>
        <v>0</v>
      </c>
      <c r="R264" s="8">
        <f t="shared" ref="R264:R265" si="1651">L264</f>
        <v>0</v>
      </c>
      <c r="S264" s="9" t="str">
        <f t="shared" ref="S264" si="1652">E263</f>
        <v/>
      </c>
      <c r="T264" s="8" t="str">
        <f t="shared" ref="T264" si="1653">F263</f>
        <v/>
      </c>
      <c r="U264" s="10">
        <f t="shared" ref="U264" ca="1" si="1654">A263</f>
        <v>0</v>
      </c>
      <c r="V264" s="11" t="str">
        <f t="shared" ref="V264" si="1655">C263</f>
        <v/>
      </c>
      <c r="W264" s="46"/>
    </row>
    <row r="265" spans="1:23" ht="20.100000000000001" customHeight="1" thickBot="1" x14ac:dyDescent="0.25">
      <c r="A265" s="195"/>
      <c r="B265" s="198"/>
      <c r="C265" s="183"/>
      <c r="D265" s="41"/>
      <c r="E265" s="189"/>
      <c r="F265" s="186"/>
      <c r="G265" s="192"/>
      <c r="H265" s="68"/>
      <c r="I265" s="12" t="str">
        <f ca="1">IF(H265="","",IF(VLOOKUP(H265,Geral!$B$57:$D$67,3,FALSE)="&lt;=",IF(YEAR(NOW())-YEAR(E263)&gt;VLOOKUP(H265,Geral!$B$57:$C$67,2,FALSE),"ý","þ"),IF(VLOOKUP(H265,Geral!$B$57:$D$67,3,FALSE)="&gt;=",IF(YEAR(NOW())-YEAR(E263)&lt;VLOOKUP(H265,Geral!$B$57:$C$67,2,FALSE),"ý","þ"))))</f>
        <v/>
      </c>
      <c r="J265" s="180"/>
      <c r="K265" s="33">
        <f ca="1">IF(H265="",0,IF(OR(H265 = Geral!$A$43,H265 = Geral!$A$44),Geral!$H$15,IF(YEAR(NOW())-YEAR(E263) &lt; 19,Geral!$I$15,Geral!$H$15)))</f>
        <v>0</v>
      </c>
      <c r="L265" s="43"/>
      <c r="M265" s="7" t="str">
        <f ca="1">IF(L265="","",IF(VLOOKUP($H265,Geral!$B$58:$D$67,3,FALSE)="&lt;=",IF(YEAR(NOW())-YEAR(VLOOKUP(L265,Atletas!$B$2:$D$101,3,FALSE))&gt;VLOOKUP($H265,Geral!$B$58:$C$67,2,FALSE),"ý","þ"),IF(VLOOKUP($H265,Geral!$B$58:$D$67,3,FALSE)="&gt;=",IF(YEAR(NOW())-YEAR(VLOOKUP(L265,Atletas!$B$2:$D$101,3,FALSE))&lt;VLOOKUP($H265,Geral!$B$58:$C$67,2,FALSE),"ý","þ"))))</f>
        <v/>
      </c>
      <c r="N265" s="37" t="str">
        <f>IF($L265="","",IF(IFERROR(VLOOKUP($L265,Atletas!$B$2:$F$101,2,FALSE),"") ="","Cadastro não encontrado. Digite os dados.",VLOOKUP($L265,Atletas!$B$2:$F$101,2,FALSE)))</f>
        <v/>
      </c>
      <c r="O265" s="24" t="str">
        <f t="shared" ref="O265" si="1656">G263</f>
        <v/>
      </c>
      <c r="P265" s="39">
        <f t="shared" ref="P265" si="1657">D264</f>
        <v>0</v>
      </c>
      <c r="Q265" s="13">
        <f t="shared" si="1638"/>
        <v>0</v>
      </c>
      <c r="R265" s="13">
        <f t="shared" si="1651"/>
        <v>0</v>
      </c>
      <c r="S265" s="14" t="str">
        <f>E263</f>
        <v/>
      </c>
      <c r="T265" s="13" t="str">
        <f>F263</f>
        <v/>
      </c>
      <c r="U265" s="15">
        <f t="shared" ref="U265" ca="1" si="1658">A263</f>
        <v>0</v>
      </c>
      <c r="V265" s="16" t="str">
        <f t="shared" ref="V265" si="1659">C263</f>
        <v/>
      </c>
      <c r="W265" s="46"/>
    </row>
    <row r="266" spans="1:23" ht="20.100000000000001" customHeight="1" thickBot="1" x14ac:dyDescent="0.25">
      <c r="A266" s="193">
        <f t="shared" ref="A266" ca="1" si="1660">SUM(K266:K268)</f>
        <v>0</v>
      </c>
      <c r="B266" s="196">
        <v>89</v>
      </c>
      <c r="C266" s="181" t="str">
        <f>IF($D267="","",IF(IFERROR(VLOOKUP($D267,Atletas!$B$2:$F$101,5,FALSE),"") ="","CLUBE",VLOOKUP($D267,Atletas!$B$2:$F$101,5,FALSE)))</f>
        <v/>
      </c>
      <c r="D266" s="40"/>
      <c r="E266" s="187" t="str">
        <f>IF($D267="","",IF(IFERROR(VLOOKUP($D267,Atletas!$B$2:$F$101,3,FALSE),"") ="","DD/MM/AAAA",VLOOKUP($D267,Atletas!$B$2:$F$101,3,FALSE)))</f>
        <v/>
      </c>
      <c r="F266" s="184" t="str">
        <f>IF($D267="","",IF(IFERROR(VLOOKUP($D267,Atletas!$B$2:$F$101,4,FALSE),"") ="","Gênero",VLOOKUP($D267,Atletas!$B$2:$F$101,4,FALSE)))</f>
        <v/>
      </c>
      <c r="G266" s="190" t="str">
        <f>IF($D267="","",IF(IFERROR(VLOOKUP($D267,Atletas!$B$2:$F$101,2,FALSE),"") ="","Cadastro não encontrado. Digite os dados.",VLOOKUP($D267,Atletas!$B$2:$F$101,2,FALSE)))</f>
        <v/>
      </c>
      <c r="H266" s="66"/>
      <c r="I266" s="5" t="str">
        <f ca="1">IF(H266="","",IF(VLOOKUP(H266,Geral!$B$13:$D$34,3,FALSE)="&lt;=",IF(YEAR(NOW())-YEAR(E266)&gt;VLOOKUP(H266,Geral!$B$13:$C$34,2,FALSE),"ý","þ"),IF(VLOOKUP(H266,Geral!$B$13:$D$34,3,FALSE)="&gt;=",IF(YEAR(NOW())-YEAR(E266)&lt;VLOOKUP(H266,Geral!$B$13:$C$34,2,FALSE),"ý","þ"))))</f>
        <v/>
      </c>
      <c r="J266" s="178" t="str">
        <f t="shared" ref="J266" si="1661">IF(D267&lt;&gt;"","Sim","Não")</f>
        <v>Não</v>
      </c>
      <c r="K266" s="31">
        <f ca="1">SUM(IF(J266="Sim",IF(H266="",0,IF(OR(H266 = Geral!$A$43,H266 = Geral!$A$44),Geral!$H$13,IF(YEAR(NOW())-YEAR(E266) &lt; 19,Geral!$I$17,Geral!$H$17))),0),IF(H266="",0,IF(OR(H266 = Geral!$A$43,H266 = Geral!$A$44),Geral!$H$13,IF(YEAR(NOW())-YEAR(E266) &lt; 18,Geral!$I$13,Geral!$H$13))))</f>
        <v>0</v>
      </c>
      <c r="L266" s="175"/>
      <c r="M266" s="176"/>
      <c r="N266" s="177"/>
      <c r="O266" s="20" t="str">
        <f t="shared" ref="O266" si="1662">G266</f>
        <v/>
      </c>
      <c r="P266" s="69">
        <f t="shared" ref="P266" si="1663">D267</f>
        <v>0</v>
      </c>
      <c r="Q266" s="70">
        <f t="shared" si="1638"/>
        <v>0</v>
      </c>
      <c r="R266" s="70"/>
      <c r="S266" s="71" t="str">
        <f t="shared" ref="S266" si="1664">E266</f>
        <v/>
      </c>
      <c r="T266" s="70" t="str">
        <f t="shared" ref="T266" si="1665">F266</f>
        <v/>
      </c>
      <c r="U266" s="21">
        <f t="shared" ref="U266" ca="1" si="1666">A266</f>
        <v>0</v>
      </c>
      <c r="V266" s="22" t="str">
        <f t="shared" ref="V266" si="1667">C266</f>
        <v/>
      </c>
      <c r="W266" s="46"/>
    </row>
    <row r="267" spans="1:23" ht="20.100000000000001" customHeight="1" thickBot="1" x14ac:dyDescent="0.25">
      <c r="A267" s="194"/>
      <c r="B267" s="197"/>
      <c r="C267" s="182"/>
      <c r="D267" s="42"/>
      <c r="E267" s="188"/>
      <c r="F267" s="185"/>
      <c r="G267" s="191"/>
      <c r="H267" s="67"/>
      <c r="I267" s="7" t="str">
        <f ca="1">IF(H267="","",IF(VLOOKUP(H267,Geral!$B$35:$D$56,3,FALSE)="&lt;=",IF(YEAR(NOW())-YEAR(E266)&gt;VLOOKUP(H267,Geral!$B$35:$C$56,2,FALSE),"ý","þ"),IF(VLOOKUP(H267,Geral!$B$35:$D$56,3,FALSE)="&gt;=",IF(YEAR(NOW())-YEAR(E266)&lt;VLOOKUP(H267,Geral!$B$35:$C$56,2,FALSE),"ý","þ"))))</f>
        <v/>
      </c>
      <c r="J267" s="179"/>
      <c r="K267" s="32">
        <f ca="1">IF(H267="",0,IF(OR(H267 = Geral!$A$43,H267 = Geral!$A$44),Geral!$H$15,IF(YEAR(NOW())-YEAR(E266) &lt; 19,Geral!$I$15,Geral!$H$15)))</f>
        <v>0</v>
      </c>
      <c r="L267" s="43"/>
      <c r="M267" s="7" t="str">
        <f ca="1">IF(L267="","",IF(VLOOKUP($H267,Geral!$B$36:$D$56,3,FALSE)="&lt;=",IF(YEAR(NOW())-YEAR(VLOOKUP(L267,Atletas!$B$2:$D$101,3,FALSE))&gt;VLOOKUP($H267,Geral!$B$36:$C$56,2,FALSE),"ý","þ"),IF(VLOOKUP($H267,Geral!$B$36:$D$56,3,FALSE)="&gt;=",IF(YEAR(NOW())-YEAR(VLOOKUP(L267,Atletas!$B$2:$D$101,3,FALSE))&lt;VLOOKUP($H267,Geral!$B$36:$C$56,2,FALSE),"ý","þ"))))</f>
        <v/>
      </c>
      <c r="N267" s="36" t="str">
        <f>IF($L267="","",IF(IFERROR(VLOOKUP($L267,Atletas!$B$2:$F$101,2,FALSE),"") ="","Cadastro não encontrado. Digite os dados.",VLOOKUP($L267,Atletas!$B$2:$F$101,2,FALSE)))</f>
        <v/>
      </c>
      <c r="O267" s="23" t="str">
        <f t="shared" ref="O267" si="1668">G266</f>
        <v/>
      </c>
      <c r="P267" s="38">
        <f t="shared" ref="P267" si="1669">D267</f>
        <v>0</v>
      </c>
      <c r="Q267" s="8">
        <f t="shared" si="1638"/>
        <v>0</v>
      </c>
      <c r="R267" s="8">
        <f t="shared" ref="R267:R268" si="1670">L267</f>
        <v>0</v>
      </c>
      <c r="S267" s="9" t="str">
        <f t="shared" ref="S267" si="1671">E266</f>
        <v/>
      </c>
      <c r="T267" s="8" t="str">
        <f t="shared" ref="T267" si="1672">F266</f>
        <v/>
      </c>
      <c r="U267" s="10">
        <f t="shared" ref="U267" ca="1" si="1673">A266</f>
        <v>0</v>
      </c>
      <c r="V267" s="11" t="str">
        <f t="shared" ref="V267" si="1674">C266</f>
        <v/>
      </c>
      <c r="W267" s="46"/>
    </row>
    <row r="268" spans="1:23" ht="20.100000000000001" customHeight="1" thickBot="1" x14ac:dyDescent="0.25">
      <c r="A268" s="195"/>
      <c r="B268" s="198"/>
      <c r="C268" s="183"/>
      <c r="D268" s="41"/>
      <c r="E268" s="189"/>
      <c r="F268" s="186"/>
      <c r="G268" s="192"/>
      <c r="H268" s="68"/>
      <c r="I268" s="12" t="str">
        <f ca="1">IF(H268="","",IF(VLOOKUP(H268,Geral!$B$57:$D$67,3,FALSE)="&lt;=",IF(YEAR(NOW())-YEAR(E266)&gt;VLOOKUP(H268,Geral!$B$57:$C$67,2,FALSE),"ý","þ"),IF(VLOOKUP(H268,Geral!$B$57:$D$67,3,FALSE)="&gt;=",IF(YEAR(NOW())-YEAR(E266)&lt;VLOOKUP(H268,Geral!$B$57:$C$67,2,FALSE),"ý","þ"))))</f>
        <v/>
      </c>
      <c r="J268" s="180"/>
      <c r="K268" s="33">
        <f ca="1">IF(H268="",0,IF(OR(H268 = Geral!$A$43,H268 = Geral!$A$44),Geral!$H$15,IF(YEAR(NOW())-YEAR(E266) &lt; 19,Geral!$I$15,Geral!$H$15)))</f>
        <v>0</v>
      </c>
      <c r="L268" s="43"/>
      <c r="M268" s="7" t="str">
        <f ca="1">IF(L268="","",IF(VLOOKUP($H268,Geral!$B$58:$D$67,3,FALSE)="&lt;=",IF(YEAR(NOW())-YEAR(VLOOKUP(L268,Atletas!$B$2:$D$101,3,FALSE))&gt;VLOOKUP($H268,Geral!$B$58:$C$67,2,FALSE),"ý","þ"),IF(VLOOKUP($H268,Geral!$B$58:$D$67,3,FALSE)="&gt;=",IF(YEAR(NOW())-YEAR(VLOOKUP(L268,Atletas!$B$2:$D$101,3,FALSE))&lt;VLOOKUP($H268,Geral!$B$58:$C$67,2,FALSE),"ý","þ"))))</f>
        <v/>
      </c>
      <c r="N268" s="37" t="str">
        <f>IF($L268="","",IF(IFERROR(VLOOKUP($L268,Atletas!$B$2:$F$101,2,FALSE),"") ="","Cadastro não encontrado. Digite os dados.",VLOOKUP($L268,Atletas!$B$2:$F$101,2,FALSE)))</f>
        <v/>
      </c>
      <c r="O268" s="24" t="str">
        <f t="shared" ref="O268" si="1675">G266</f>
        <v/>
      </c>
      <c r="P268" s="39">
        <f t="shared" ref="P268" si="1676">D267</f>
        <v>0</v>
      </c>
      <c r="Q268" s="13">
        <f t="shared" si="1638"/>
        <v>0</v>
      </c>
      <c r="R268" s="13">
        <f t="shared" si="1670"/>
        <v>0</v>
      </c>
      <c r="S268" s="14" t="str">
        <f>E266</f>
        <v/>
      </c>
      <c r="T268" s="13" t="str">
        <f>F266</f>
        <v/>
      </c>
      <c r="U268" s="15">
        <f t="shared" ref="U268" ca="1" si="1677">A266</f>
        <v>0</v>
      </c>
      <c r="V268" s="16" t="str">
        <f t="shared" ref="V268" si="1678">C266</f>
        <v/>
      </c>
      <c r="W268" s="46"/>
    </row>
    <row r="269" spans="1:23" ht="20.100000000000001" customHeight="1" thickBot="1" x14ac:dyDescent="0.25">
      <c r="A269" s="193">
        <f t="shared" ref="A269" ca="1" si="1679">SUM(K269:K271)</f>
        <v>0</v>
      </c>
      <c r="B269" s="196">
        <v>90</v>
      </c>
      <c r="C269" s="181" t="str">
        <f>IF($D270="","",IF(IFERROR(VLOOKUP($D270,Atletas!$B$2:$F$101,5,FALSE),"") ="","CLUBE",VLOOKUP($D270,Atletas!$B$2:$F$101,5,FALSE)))</f>
        <v/>
      </c>
      <c r="D269" s="40"/>
      <c r="E269" s="187" t="str">
        <f>IF($D270="","",IF(IFERROR(VLOOKUP($D270,Atletas!$B$2:$F$101,3,FALSE),"") ="","DD/MM/AAAA",VLOOKUP($D270,Atletas!$B$2:$F$101,3,FALSE)))</f>
        <v/>
      </c>
      <c r="F269" s="184" t="str">
        <f>IF($D270="","",IF(IFERROR(VLOOKUP($D270,Atletas!$B$2:$F$101,4,FALSE),"") ="","Gênero",VLOOKUP($D270,Atletas!$B$2:$F$101,4,FALSE)))</f>
        <v/>
      </c>
      <c r="G269" s="190" t="str">
        <f>IF($D270="","",IF(IFERROR(VLOOKUP($D270,Atletas!$B$2:$F$101,2,FALSE),"") ="","Cadastro não encontrado. Digite os dados.",VLOOKUP($D270,Atletas!$B$2:$F$101,2,FALSE)))</f>
        <v/>
      </c>
      <c r="H269" s="66"/>
      <c r="I269" s="5" t="str">
        <f ca="1">IF(H269="","",IF(VLOOKUP(H269,Geral!$B$13:$D$34,3,FALSE)="&lt;=",IF(YEAR(NOW())-YEAR(E269)&gt;VLOOKUP(H269,Geral!$B$13:$C$34,2,FALSE),"ý","þ"),IF(VLOOKUP(H269,Geral!$B$13:$D$34,3,FALSE)="&gt;=",IF(YEAR(NOW())-YEAR(E269)&lt;VLOOKUP(H269,Geral!$B$13:$C$34,2,FALSE),"ý","þ"))))</f>
        <v/>
      </c>
      <c r="J269" s="178" t="str">
        <f t="shared" ref="J269" si="1680">IF(D270&lt;&gt;"","Sim","Não")</f>
        <v>Não</v>
      </c>
      <c r="K269" s="31">
        <f ca="1">SUM(IF(J269="Sim",IF(H269="",0,IF(OR(H269 = Geral!$A$43,H269 = Geral!$A$44),Geral!$H$13,IF(YEAR(NOW())-YEAR(E269) &lt; 19,Geral!$I$17,Geral!$H$17))),0),IF(H269="",0,IF(OR(H269 = Geral!$A$43,H269 = Geral!$A$44),Geral!$H$13,IF(YEAR(NOW())-YEAR(E269) &lt; 18,Geral!$I$13,Geral!$H$13))))</f>
        <v>0</v>
      </c>
      <c r="L269" s="175"/>
      <c r="M269" s="176"/>
      <c r="N269" s="177"/>
      <c r="O269" s="20" t="str">
        <f t="shared" ref="O269" si="1681">G269</f>
        <v/>
      </c>
      <c r="P269" s="69">
        <f t="shared" ref="P269" si="1682">D270</f>
        <v>0</v>
      </c>
      <c r="Q269" s="70">
        <f t="shared" si="1638"/>
        <v>0</v>
      </c>
      <c r="R269" s="70"/>
      <c r="S269" s="71" t="str">
        <f t="shared" ref="S269" si="1683">E269</f>
        <v/>
      </c>
      <c r="T269" s="70" t="str">
        <f t="shared" ref="T269" si="1684">F269</f>
        <v/>
      </c>
      <c r="U269" s="21">
        <f t="shared" ref="U269" ca="1" si="1685">A269</f>
        <v>0</v>
      </c>
      <c r="V269" s="22" t="str">
        <f t="shared" ref="V269" si="1686">C269</f>
        <v/>
      </c>
      <c r="W269" s="46"/>
    </row>
    <row r="270" spans="1:23" ht="20.100000000000001" customHeight="1" thickBot="1" x14ac:dyDescent="0.25">
      <c r="A270" s="194"/>
      <c r="B270" s="197"/>
      <c r="C270" s="182"/>
      <c r="D270" s="42"/>
      <c r="E270" s="188"/>
      <c r="F270" s="185"/>
      <c r="G270" s="191"/>
      <c r="H270" s="67"/>
      <c r="I270" s="7" t="str">
        <f ca="1">IF(H270="","",IF(VLOOKUP(H270,Geral!$B$35:$D$56,3,FALSE)="&lt;=",IF(YEAR(NOW())-YEAR(E269)&gt;VLOOKUP(H270,Geral!$B$35:$C$56,2,FALSE),"ý","þ"),IF(VLOOKUP(H270,Geral!$B$35:$D$56,3,FALSE)="&gt;=",IF(YEAR(NOW())-YEAR(E269)&lt;VLOOKUP(H270,Geral!$B$35:$C$56,2,FALSE),"ý","þ"))))</f>
        <v/>
      </c>
      <c r="J270" s="179"/>
      <c r="K270" s="32">
        <f ca="1">IF(H270="",0,IF(OR(H270 = Geral!$A$43,H270 = Geral!$A$44),Geral!$H$15,IF(YEAR(NOW())-YEAR(E269) &lt; 19,Geral!$I$15,Geral!$H$15)))</f>
        <v>0</v>
      </c>
      <c r="L270" s="43"/>
      <c r="M270" s="7" t="str">
        <f ca="1">IF(L270="","",IF(VLOOKUP($H270,Geral!$B$36:$D$56,3,FALSE)="&lt;=",IF(YEAR(NOW())-YEAR(VLOOKUP(L270,Atletas!$B$2:$D$101,3,FALSE))&gt;VLOOKUP($H270,Geral!$B$36:$C$56,2,FALSE),"ý","þ"),IF(VLOOKUP($H270,Geral!$B$36:$D$56,3,FALSE)="&gt;=",IF(YEAR(NOW())-YEAR(VLOOKUP(L270,Atletas!$B$2:$D$101,3,FALSE))&lt;VLOOKUP($H270,Geral!$B$36:$C$56,2,FALSE),"ý","þ"))))</f>
        <v/>
      </c>
      <c r="N270" s="36" t="str">
        <f>IF($L270="","",IF(IFERROR(VLOOKUP($L270,Atletas!$B$2:$F$101,2,FALSE),"") ="","Cadastro não encontrado. Digite os dados.",VLOOKUP($L270,Atletas!$B$2:$F$101,2,FALSE)))</f>
        <v/>
      </c>
      <c r="O270" s="23" t="str">
        <f t="shared" ref="O270" si="1687">G269</f>
        <v/>
      </c>
      <c r="P270" s="38">
        <f t="shared" ref="P270" si="1688">D270</f>
        <v>0</v>
      </c>
      <c r="Q270" s="8">
        <f t="shared" si="1638"/>
        <v>0</v>
      </c>
      <c r="R270" s="8">
        <f t="shared" ref="R270:R271" si="1689">L270</f>
        <v>0</v>
      </c>
      <c r="S270" s="9" t="str">
        <f t="shared" ref="S270" si="1690">E269</f>
        <v/>
      </c>
      <c r="T270" s="8" t="str">
        <f t="shared" ref="T270" si="1691">F269</f>
        <v/>
      </c>
      <c r="U270" s="10">
        <f t="shared" ref="U270" ca="1" si="1692">A269</f>
        <v>0</v>
      </c>
      <c r="V270" s="11" t="str">
        <f t="shared" ref="V270" si="1693">C269</f>
        <v/>
      </c>
      <c r="W270" s="46"/>
    </row>
    <row r="271" spans="1:23" ht="20.100000000000001" customHeight="1" thickBot="1" x14ac:dyDescent="0.25">
      <c r="A271" s="195"/>
      <c r="B271" s="198"/>
      <c r="C271" s="183"/>
      <c r="D271" s="41"/>
      <c r="E271" s="189"/>
      <c r="F271" s="186"/>
      <c r="G271" s="192"/>
      <c r="H271" s="68"/>
      <c r="I271" s="12" t="str">
        <f ca="1">IF(H271="","",IF(VLOOKUP(H271,Geral!$B$57:$D$67,3,FALSE)="&lt;=",IF(YEAR(NOW())-YEAR(E269)&gt;VLOOKUP(H271,Geral!$B$57:$C$67,2,FALSE),"ý","þ"),IF(VLOOKUP(H271,Geral!$B$57:$D$67,3,FALSE)="&gt;=",IF(YEAR(NOW())-YEAR(E269)&lt;VLOOKUP(H271,Geral!$B$57:$C$67,2,FALSE),"ý","þ"))))</f>
        <v/>
      </c>
      <c r="J271" s="180"/>
      <c r="K271" s="33">
        <f ca="1">IF(H271="",0,IF(OR(H271 = Geral!$A$43,H271 = Geral!$A$44),Geral!$H$15,IF(YEAR(NOW())-YEAR(E269) &lt; 19,Geral!$I$15,Geral!$H$15)))</f>
        <v>0</v>
      </c>
      <c r="L271" s="43"/>
      <c r="M271" s="7" t="str">
        <f ca="1">IF(L271="","",IF(VLOOKUP($H271,Geral!$B$58:$D$67,3,FALSE)="&lt;=",IF(YEAR(NOW())-YEAR(VLOOKUP(L271,Atletas!$B$2:$D$101,3,FALSE))&gt;VLOOKUP($H271,Geral!$B$58:$C$67,2,FALSE),"ý","þ"),IF(VLOOKUP($H271,Geral!$B$58:$D$67,3,FALSE)="&gt;=",IF(YEAR(NOW())-YEAR(VLOOKUP(L271,Atletas!$B$2:$D$101,3,FALSE))&lt;VLOOKUP($H271,Geral!$B$58:$C$67,2,FALSE),"ý","þ"))))</f>
        <v/>
      </c>
      <c r="N271" s="37" t="str">
        <f>IF($L271="","",IF(IFERROR(VLOOKUP($L271,Atletas!$B$2:$F$101,2,FALSE),"") ="","Cadastro não encontrado. Digite os dados.",VLOOKUP($L271,Atletas!$B$2:$F$101,2,FALSE)))</f>
        <v/>
      </c>
      <c r="O271" s="24" t="str">
        <f t="shared" ref="O271" si="1694">G269</f>
        <v/>
      </c>
      <c r="P271" s="39">
        <f t="shared" ref="P271" si="1695">D270</f>
        <v>0</v>
      </c>
      <c r="Q271" s="13">
        <f t="shared" si="1638"/>
        <v>0</v>
      </c>
      <c r="R271" s="13">
        <f t="shared" si="1689"/>
        <v>0</v>
      </c>
      <c r="S271" s="14" t="str">
        <f>E269</f>
        <v/>
      </c>
      <c r="T271" s="13" t="str">
        <f>F269</f>
        <v/>
      </c>
      <c r="U271" s="15">
        <f t="shared" ref="U271" ca="1" si="1696">A269</f>
        <v>0</v>
      </c>
      <c r="V271" s="16" t="str">
        <f t="shared" ref="V271" si="1697">C269</f>
        <v/>
      </c>
      <c r="W271" s="46"/>
    </row>
    <row r="272" spans="1:23" ht="20.100000000000001" customHeight="1" thickBot="1" x14ac:dyDescent="0.25">
      <c r="A272" s="193">
        <f t="shared" ref="A272" ca="1" si="1698">SUM(K272:K274)</f>
        <v>0</v>
      </c>
      <c r="B272" s="196">
        <v>91</v>
      </c>
      <c r="C272" s="181" t="str">
        <f>IF($D273="","",IF(IFERROR(VLOOKUP($D273,Atletas!$B$2:$F$101,5,FALSE),"") ="","CLUBE",VLOOKUP($D273,Atletas!$B$2:$F$101,5,FALSE)))</f>
        <v/>
      </c>
      <c r="D272" s="40"/>
      <c r="E272" s="187" t="str">
        <f>IF($D273="","",IF(IFERROR(VLOOKUP($D273,Atletas!$B$2:$F$101,3,FALSE),"") ="","DD/MM/AAAA",VLOOKUP($D273,Atletas!$B$2:$F$101,3,FALSE)))</f>
        <v/>
      </c>
      <c r="F272" s="184" t="str">
        <f>IF($D273="","",IF(IFERROR(VLOOKUP($D273,Atletas!$B$2:$F$101,4,FALSE),"") ="","Gênero",VLOOKUP($D273,Atletas!$B$2:$F$101,4,FALSE)))</f>
        <v/>
      </c>
      <c r="G272" s="190" t="str">
        <f>IF($D273="","",IF(IFERROR(VLOOKUP($D273,Atletas!$B$2:$F$101,2,FALSE),"") ="","Cadastro não encontrado. Digite os dados.",VLOOKUP($D273,Atletas!$B$2:$F$101,2,FALSE)))</f>
        <v/>
      </c>
      <c r="H272" s="66"/>
      <c r="I272" s="5" t="str">
        <f ca="1">IF(H272="","",IF(VLOOKUP(H272,Geral!$B$13:$D$34,3,FALSE)="&lt;=",IF(YEAR(NOW())-YEAR(E272)&gt;VLOOKUP(H272,Geral!$B$13:$C$34,2,FALSE),"ý","þ"),IF(VLOOKUP(H272,Geral!$B$13:$D$34,3,FALSE)="&gt;=",IF(YEAR(NOW())-YEAR(E272)&lt;VLOOKUP(H272,Geral!$B$13:$C$34,2,FALSE),"ý","þ"))))</f>
        <v/>
      </c>
      <c r="J272" s="178" t="str">
        <f t="shared" ref="J272" si="1699">IF(D273&lt;&gt;"","Sim","Não")</f>
        <v>Não</v>
      </c>
      <c r="K272" s="31">
        <f ca="1">SUM(IF(J272="Sim",IF(H272="",0,IF(OR(H272 = Geral!$A$43,H272 = Geral!$A$44),Geral!$H$13,IF(YEAR(NOW())-YEAR(E272) &lt; 19,Geral!$I$17,Geral!$H$17))),0),IF(H272="",0,IF(OR(H272 = Geral!$A$43,H272 = Geral!$A$44),Geral!$H$13,IF(YEAR(NOW())-YEAR(E272) &lt; 18,Geral!$I$13,Geral!$H$13))))</f>
        <v>0</v>
      </c>
      <c r="L272" s="175"/>
      <c r="M272" s="176"/>
      <c r="N272" s="177"/>
      <c r="O272" s="20" t="str">
        <f t="shared" ref="O272" si="1700">G272</f>
        <v/>
      </c>
      <c r="P272" s="69">
        <f t="shared" ref="P272" si="1701">D273</f>
        <v>0</v>
      </c>
      <c r="Q272" s="70">
        <f t="shared" si="1638"/>
        <v>0</v>
      </c>
      <c r="R272" s="70"/>
      <c r="S272" s="71" t="str">
        <f t="shared" ref="S272" si="1702">E272</f>
        <v/>
      </c>
      <c r="T272" s="70" t="str">
        <f t="shared" ref="T272" si="1703">F272</f>
        <v/>
      </c>
      <c r="U272" s="21">
        <f t="shared" ref="U272" ca="1" si="1704">A272</f>
        <v>0</v>
      </c>
      <c r="V272" s="22" t="str">
        <f t="shared" ref="V272" si="1705">C272</f>
        <v/>
      </c>
      <c r="W272" s="46"/>
    </row>
    <row r="273" spans="1:23" ht="20.100000000000001" customHeight="1" thickBot="1" x14ac:dyDescent="0.25">
      <c r="A273" s="194"/>
      <c r="B273" s="197"/>
      <c r="C273" s="182"/>
      <c r="D273" s="42"/>
      <c r="E273" s="188"/>
      <c r="F273" s="185"/>
      <c r="G273" s="191"/>
      <c r="H273" s="67"/>
      <c r="I273" s="7" t="str">
        <f ca="1">IF(H273="","",IF(VLOOKUP(H273,Geral!$B$35:$D$56,3,FALSE)="&lt;=",IF(YEAR(NOW())-YEAR(E272)&gt;VLOOKUP(H273,Geral!$B$35:$C$56,2,FALSE),"ý","þ"),IF(VLOOKUP(H273,Geral!$B$35:$D$56,3,FALSE)="&gt;=",IF(YEAR(NOW())-YEAR(E272)&lt;VLOOKUP(H273,Geral!$B$35:$C$56,2,FALSE),"ý","þ"))))</f>
        <v/>
      </c>
      <c r="J273" s="179"/>
      <c r="K273" s="32">
        <f ca="1">IF(H273="",0,IF(OR(H273 = Geral!$A$43,H273 = Geral!$A$44),Geral!$H$15,IF(YEAR(NOW())-YEAR(E272) &lt; 19,Geral!$I$15,Geral!$H$15)))</f>
        <v>0</v>
      </c>
      <c r="L273" s="43"/>
      <c r="M273" s="7" t="str">
        <f ca="1">IF(L273="","",IF(VLOOKUP($H273,Geral!$B$36:$D$56,3,FALSE)="&lt;=",IF(YEAR(NOW())-YEAR(VLOOKUP(L273,Atletas!$B$2:$D$101,3,FALSE))&gt;VLOOKUP($H273,Geral!$B$36:$C$56,2,FALSE),"ý","þ"),IF(VLOOKUP($H273,Geral!$B$36:$D$56,3,FALSE)="&gt;=",IF(YEAR(NOW())-YEAR(VLOOKUP(L273,Atletas!$B$2:$D$101,3,FALSE))&lt;VLOOKUP($H273,Geral!$B$36:$C$56,2,FALSE),"ý","þ"))))</f>
        <v/>
      </c>
      <c r="N273" s="36" t="str">
        <f>IF($L273="","",IF(IFERROR(VLOOKUP($L273,Atletas!$B$2:$F$101,2,FALSE),"") ="","Cadastro não encontrado. Digite os dados.",VLOOKUP($L273,Atletas!$B$2:$F$101,2,FALSE)))</f>
        <v/>
      </c>
      <c r="O273" s="23" t="str">
        <f t="shared" ref="O273" si="1706">G272</f>
        <v/>
      </c>
      <c r="P273" s="38">
        <f t="shared" ref="P273" si="1707">D273</f>
        <v>0</v>
      </c>
      <c r="Q273" s="8">
        <f t="shared" si="1638"/>
        <v>0</v>
      </c>
      <c r="R273" s="8">
        <f t="shared" ref="R273:R274" si="1708">L273</f>
        <v>0</v>
      </c>
      <c r="S273" s="9" t="str">
        <f t="shared" ref="S273" si="1709">E272</f>
        <v/>
      </c>
      <c r="T273" s="8" t="str">
        <f t="shared" ref="T273" si="1710">F272</f>
        <v/>
      </c>
      <c r="U273" s="10">
        <f t="shared" ref="U273" ca="1" si="1711">A272</f>
        <v>0</v>
      </c>
      <c r="V273" s="11" t="str">
        <f t="shared" ref="V273" si="1712">C272</f>
        <v/>
      </c>
      <c r="W273" s="46"/>
    </row>
    <row r="274" spans="1:23" ht="20.100000000000001" customHeight="1" thickBot="1" x14ac:dyDescent="0.25">
      <c r="A274" s="195"/>
      <c r="B274" s="198"/>
      <c r="C274" s="183"/>
      <c r="D274" s="41"/>
      <c r="E274" s="189"/>
      <c r="F274" s="186"/>
      <c r="G274" s="192"/>
      <c r="H274" s="68"/>
      <c r="I274" s="12" t="str">
        <f ca="1">IF(H274="","",IF(VLOOKUP(H274,Geral!$B$57:$D$67,3,FALSE)="&lt;=",IF(YEAR(NOW())-YEAR(E272)&gt;VLOOKUP(H274,Geral!$B$57:$C$67,2,FALSE),"ý","þ"),IF(VLOOKUP(H274,Geral!$B$57:$D$67,3,FALSE)="&gt;=",IF(YEAR(NOW())-YEAR(E272)&lt;VLOOKUP(H274,Geral!$B$57:$C$67,2,FALSE),"ý","þ"))))</f>
        <v/>
      </c>
      <c r="J274" s="180"/>
      <c r="K274" s="33">
        <f ca="1">IF(H274="",0,IF(OR(H274 = Geral!$A$43,H274 = Geral!$A$44),Geral!$H$15,IF(YEAR(NOW())-YEAR(E272) &lt; 19,Geral!$I$15,Geral!$H$15)))</f>
        <v>0</v>
      </c>
      <c r="L274" s="43"/>
      <c r="M274" s="7" t="str">
        <f ca="1">IF(L274="","",IF(VLOOKUP($H274,Geral!$B$58:$D$67,3,FALSE)="&lt;=",IF(YEAR(NOW())-YEAR(VLOOKUP(L274,Atletas!$B$2:$D$101,3,FALSE))&gt;VLOOKUP($H274,Geral!$B$58:$C$67,2,FALSE),"ý","þ"),IF(VLOOKUP($H274,Geral!$B$58:$D$67,3,FALSE)="&gt;=",IF(YEAR(NOW())-YEAR(VLOOKUP(L274,Atletas!$B$2:$D$101,3,FALSE))&lt;VLOOKUP($H274,Geral!$B$58:$C$67,2,FALSE),"ý","þ"))))</f>
        <v/>
      </c>
      <c r="N274" s="37" t="str">
        <f>IF($L274="","",IF(IFERROR(VLOOKUP($L274,Atletas!$B$2:$F$101,2,FALSE),"") ="","Cadastro não encontrado. Digite os dados.",VLOOKUP($L274,Atletas!$B$2:$F$101,2,FALSE)))</f>
        <v/>
      </c>
      <c r="O274" s="24" t="str">
        <f t="shared" ref="O274" si="1713">G272</f>
        <v/>
      </c>
      <c r="P274" s="39">
        <f t="shared" ref="P274" si="1714">D273</f>
        <v>0</v>
      </c>
      <c r="Q274" s="13">
        <f t="shared" si="1638"/>
        <v>0</v>
      </c>
      <c r="R274" s="13">
        <f t="shared" si="1708"/>
        <v>0</v>
      </c>
      <c r="S274" s="14" t="str">
        <f>E272</f>
        <v/>
      </c>
      <c r="T274" s="13" t="str">
        <f>F272</f>
        <v/>
      </c>
      <c r="U274" s="15">
        <f t="shared" ref="U274" ca="1" si="1715">A272</f>
        <v>0</v>
      </c>
      <c r="V274" s="16" t="str">
        <f t="shared" ref="V274" si="1716">C272</f>
        <v/>
      </c>
      <c r="W274" s="46"/>
    </row>
    <row r="275" spans="1:23" ht="20.100000000000001" customHeight="1" thickBot="1" x14ac:dyDescent="0.25">
      <c r="A275" s="193">
        <f t="shared" ref="A275" ca="1" si="1717">SUM(K275:K277)</f>
        <v>0</v>
      </c>
      <c r="B275" s="196">
        <v>92</v>
      </c>
      <c r="C275" s="181" t="str">
        <f>IF($D276="","",IF(IFERROR(VLOOKUP($D276,Atletas!$B$2:$F$101,5,FALSE),"") ="","CLUBE",VLOOKUP($D276,Atletas!$B$2:$F$101,5,FALSE)))</f>
        <v/>
      </c>
      <c r="D275" s="40"/>
      <c r="E275" s="187" t="str">
        <f>IF($D276="","",IF(IFERROR(VLOOKUP($D276,Atletas!$B$2:$F$101,3,FALSE),"") ="","DD/MM/AAAA",VLOOKUP($D276,Atletas!$B$2:$F$101,3,FALSE)))</f>
        <v/>
      </c>
      <c r="F275" s="184" t="str">
        <f>IF($D276="","",IF(IFERROR(VLOOKUP($D276,Atletas!$B$2:$F$101,4,FALSE),"") ="","Gênero",VLOOKUP($D276,Atletas!$B$2:$F$101,4,FALSE)))</f>
        <v/>
      </c>
      <c r="G275" s="190" t="str">
        <f>IF($D276="","",IF(IFERROR(VLOOKUP($D276,Atletas!$B$2:$F$101,2,FALSE),"") ="","Cadastro não encontrado. Digite os dados.",VLOOKUP($D276,Atletas!$B$2:$F$101,2,FALSE)))</f>
        <v/>
      </c>
      <c r="H275" s="66"/>
      <c r="I275" s="5" t="str">
        <f ca="1">IF(H275="","",IF(VLOOKUP(H275,Geral!$B$13:$D$34,3,FALSE)="&lt;=",IF(YEAR(NOW())-YEAR(E275)&gt;VLOOKUP(H275,Geral!$B$13:$C$34,2,FALSE),"ý","þ"),IF(VLOOKUP(H275,Geral!$B$13:$D$34,3,FALSE)="&gt;=",IF(YEAR(NOW())-YEAR(E275)&lt;VLOOKUP(H275,Geral!$B$13:$C$34,2,FALSE),"ý","þ"))))</f>
        <v/>
      </c>
      <c r="J275" s="178" t="str">
        <f t="shared" ref="J275" si="1718">IF(D276&lt;&gt;"","Sim","Não")</f>
        <v>Não</v>
      </c>
      <c r="K275" s="31">
        <f ca="1">SUM(IF(J275="Sim",IF(H275="",0,IF(OR(H275 = Geral!$A$43,H275 = Geral!$A$44),Geral!$H$13,IF(YEAR(NOW())-YEAR(E275) &lt; 19,Geral!$I$17,Geral!$H$17))),0),IF(H275="",0,IF(OR(H275 = Geral!$A$43,H275 = Geral!$A$44),Geral!$H$13,IF(YEAR(NOW())-YEAR(E275) &lt; 18,Geral!$I$13,Geral!$H$13))))</f>
        <v>0</v>
      </c>
      <c r="L275" s="175"/>
      <c r="M275" s="176"/>
      <c r="N275" s="177"/>
      <c r="O275" s="20" t="str">
        <f t="shared" ref="O275" si="1719">G275</f>
        <v/>
      </c>
      <c r="P275" s="69">
        <f t="shared" ref="P275" si="1720">D276</f>
        <v>0</v>
      </c>
      <c r="Q275" s="70">
        <f t="shared" si="1638"/>
        <v>0</v>
      </c>
      <c r="R275" s="70"/>
      <c r="S275" s="71" t="str">
        <f t="shared" ref="S275" si="1721">E275</f>
        <v/>
      </c>
      <c r="T275" s="70" t="str">
        <f t="shared" ref="T275" si="1722">F275</f>
        <v/>
      </c>
      <c r="U275" s="21">
        <f t="shared" ref="U275" ca="1" si="1723">A275</f>
        <v>0</v>
      </c>
      <c r="V275" s="22" t="str">
        <f t="shared" ref="V275" si="1724">C275</f>
        <v/>
      </c>
      <c r="W275" s="46"/>
    </row>
    <row r="276" spans="1:23" ht="20.100000000000001" customHeight="1" thickBot="1" x14ac:dyDescent="0.25">
      <c r="A276" s="194"/>
      <c r="B276" s="197"/>
      <c r="C276" s="182"/>
      <c r="D276" s="42"/>
      <c r="E276" s="188"/>
      <c r="F276" s="185"/>
      <c r="G276" s="191"/>
      <c r="H276" s="67"/>
      <c r="I276" s="7" t="str">
        <f ca="1">IF(H276="","",IF(VLOOKUP(H276,Geral!$B$35:$D$56,3,FALSE)="&lt;=",IF(YEAR(NOW())-YEAR(E275)&gt;VLOOKUP(H276,Geral!$B$35:$C$56,2,FALSE),"ý","þ"),IF(VLOOKUP(H276,Geral!$B$35:$D$56,3,FALSE)="&gt;=",IF(YEAR(NOW())-YEAR(E275)&lt;VLOOKUP(H276,Geral!$B$35:$C$56,2,FALSE),"ý","þ"))))</f>
        <v/>
      </c>
      <c r="J276" s="179"/>
      <c r="K276" s="32">
        <f ca="1">IF(H276="",0,IF(OR(H276 = Geral!$A$43,H276 = Geral!$A$44),Geral!$H$15,IF(YEAR(NOW())-YEAR(E275) &lt; 19,Geral!$I$15,Geral!$H$15)))</f>
        <v>0</v>
      </c>
      <c r="L276" s="43"/>
      <c r="M276" s="7" t="str">
        <f ca="1">IF(L276="","",IF(VLOOKUP($H276,Geral!$B$36:$D$56,3,FALSE)="&lt;=",IF(YEAR(NOW())-YEAR(VLOOKUP(L276,Atletas!$B$2:$D$101,3,FALSE))&gt;VLOOKUP($H276,Geral!$B$36:$C$56,2,FALSE),"ý","þ"),IF(VLOOKUP($H276,Geral!$B$36:$D$56,3,FALSE)="&gt;=",IF(YEAR(NOW())-YEAR(VLOOKUP(L276,Atletas!$B$2:$D$101,3,FALSE))&lt;VLOOKUP($H276,Geral!$B$36:$C$56,2,FALSE),"ý","þ"))))</f>
        <v/>
      </c>
      <c r="N276" s="36" t="str">
        <f>IF($L276="","",IF(IFERROR(VLOOKUP($L276,Atletas!$B$2:$F$101,2,FALSE),"") ="","Cadastro não encontrado. Digite os dados.",VLOOKUP($L276,Atletas!$B$2:$F$101,2,FALSE)))</f>
        <v/>
      </c>
      <c r="O276" s="23" t="str">
        <f t="shared" ref="O276" si="1725">G275</f>
        <v/>
      </c>
      <c r="P276" s="38">
        <f t="shared" ref="P276" si="1726">D276</f>
        <v>0</v>
      </c>
      <c r="Q276" s="8">
        <f t="shared" si="1638"/>
        <v>0</v>
      </c>
      <c r="R276" s="8">
        <f t="shared" ref="R276:R277" si="1727">L276</f>
        <v>0</v>
      </c>
      <c r="S276" s="9" t="str">
        <f t="shared" ref="S276" si="1728">E275</f>
        <v/>
      </c>
      <c r="T276" s="8" t="str">
        <f t="shared" ref="T276" si="1729">F275</f>
        <v/>
      </c>
      <c r="U276" s="10">
        <f t="shared" ref="U276" ca="1" si="1730">A275</f>
        <v>0</v>
      </c>
      <c r="V276" s="11" t="str">
        <f t="shared" ref="V276" si="1731">C275</f>
        <v/>
      </c>
      <c r="W276" s="46"/>
    </row>
    <row r="277" spans="1:23" ht="20.100000000000001" customHeight="1" thickBot="1" x14ac:dyDescent="0.25">
      <c r="A277" s="195"/>
      <c r="B277" s="198"/>
      <c r="C277" s="183"/>
      <c r="D277" s="41"/>
      <c r="E277" s="189"/>
      <c r="F277" s="186"/>
      <c r="G277" s="192"/>
      <c r="H277" s="68"/>
      <c r="I277" s="12" t="str">
        <f ca="1">IF(H277="","",IF(VLOOKUP(H277,Geral!$B$57:$D$67,3,FALSE)="&lt;=",IF(YEAR(NOW())-YEAR(E275)&gt;VLOOKUP(H277,Geral!$B$57:$C$67,2,FALSE),"ý","þ"),IF(VLOOKUP(H277,Geral!$B$57:$D$67,3,FALSE)="&gt;=",IF(YEAR(NOW())-YEAR(E275)&lt;VLOOKUP(H277,Geral!$B$57:$C$67,2,FALSE),"ý","þ"))))</f>
        <v/>
      </c>
      <c r="J277" s="180"/>
      <c r="K277" s="33">
        <f ca="1">IF(H277="",0,IF(OR(H277 = Geral!$A$43,H277 = Geral!$A$44),Geral!$H$15,IF(YEAR(NOW())-YEAR(E275) &lt; 19,Geral!$I$15,Geral!$H$15)))</f>
        <v>0</v>
      </c>
      <c r="L277" s="43"/>
      <c r="M277" s="7" t="str">
        <f ca="1">IF(L277="","",IF(VLOOKUP($H277,Geral!$B$58:$D$67,3,FALSE)="&lt;=",IF(YEAR(NOW())-YEAR(VLOOKUP(L277,Atletas!$B$2:$D$101,3,FALSE))&gt;VLOOKUP($H277,Geral!$B$58:$C$67,2,FALSE),"ý","þ"),IF(VLOOKUP($H277,Geral!$B$58:$D$67,3,FALSE)="&gt;=",IF(YEAR(NOW())-YEAR(VLOOKUP(L277,Atletas!$B$2:$D$101,3,FALSE))&lt;VLOOKUP($H277,Geral!$B$58:$C$67,2,FALSE),"ý","þ"))))</f>
        <v/>
      </c>
      <c r="N277" s="37" t="str">
        <f>IF($L277="","",IF(IFERROR(VLOOKUP($L277,Atletas!$B$2:$F$101,2,FALSE),"") ="","Cadastro não encontrado. Digite os dados.",VLOOKUP($L277,Atletas!$B$2:$F$101,2,FALSE)))</f>
        <v/>
      </c>
      <c r="O277" s="24" t="str">
        <f t="shared" ref="O277" si="1732">G275</f>
        <v/>
      </c>
      <c r="P277" s="39">
        <f t="shared" ref="P277" si="1733">D276</f>
        <v>0</v>
      </c>
      <c r="Q277" s="13">
        <f t="shared" si="1638"/>
        <v>0</v>
      </c>
      <c r="R277" s="13">
        <f t="shared" si="1727"/>
        <v>0</v>
      </c>
      <c r="S277" s="14" t="str">
        <f>E275</f>
        <v/>
      </c>
      <c r="T277" s="13" t="str">
        <f>F275</f>
        <v/>
      </c>
      <c r="U277" s="15">
        <f t="shared" ref="U277" ca="1" si="1734">A275</f>
        <v>0</v>
      </c>
      <c r="V277" s="16" t="str">
        <f t="shared" ref="V277" si="1735">C275</f>
        <v/>
      </c>
      <c r="W277" s="46"/>
    </row>
    <row r="278" spans="1:23" ht="20.100000000000001" customHeight="1" thickBot="1" x14ac:dyDescent="0.25">
      <c r="A278" s="193">
        <f t="shared" ref="A278" ca="1" si="1736">SUM(K278:K280)</f>
        <v>0</v>
      </c>
      <c r="B278" s="196">
        <v>93</v>
      </c>
      <c r="C278" s="181" t="str">
        <f>IF($D279="","",IF(IFERROR(VLOOKUP($D279,Atletas!$B$2:$F$101,5,FALSE),"") ="","CLUBE",VLOOKUP($D279,Atletas!$B$2:$F$101,5,FALSE)))</f>
        <v/>
      </c>
      <c r="D278" s="40"/>
      <c r="E278" s="187" t="str">
        <f>IF($D279="","",IF(IFERROR(VLOOKUP($D279,Atletas!$B$2:$F$101,3,FALSE),"") ="","DD/MM/AAAA",VLOOKUP($D279,Atletas!$B$2:$F$101,3,FALSE)))</f>
        <v/>
      </c>
      <c r="F278" s="184" t="str">
        <f>IF($D279="","",IF(IFERROR(VLOOKUP($D279,Atletas!$B$2:$F$101,4,FALSE),"") ="","Gênero",VLOOKUP($D279,Atletas!$B$2:$F$101,4,FALSE)))</f>
        <v/>
      </c>
      <c r="G278" s="190" t="str">
        <f>IF($D279="","",IF(IFERROR(VLOOKUP($D279,Atletas!$B$2:$F$101,2,FALSE),"") ="","Cadastro não encontrado. Digite os dados.",VLOOKUP($D279,Atletas!$B$2:$F$101,2,FALSE)))</f>
        <v/>
      </c>
      <c r="H278" s="66"/>
      <c r="I278" s="5" t="str">
        <f ca="1">IF(H278="","",IF(VLOOKUP(H278,Geral!$B$13:$D$34,3,FALSE)="&lt;=",IF(YEAR(NOW())-YEAR(E278)&gt;VLOOKUP(H278,Geral!$B$13:$C$34,2,FALSE),"ý","þ"),IF(VLOOKUP(H278,Geral!$B$13:$D$34,3,FALSE)="&gt;=",IF(YEAR(NOW())-YEAR(E278)&lt;VLOOKUP(H278,Geral!$B$13:$C$34,2,FALSE),"ý","þ"))))</f>
        <v/>
      </c>
      <c r="J278" s="178" t="str">
        <f t="shared" ref="J278" si="1737">IF(D279&lt;&gt;"","Sim","Não")</f>
        <v>Não</v>
      </c>
      <c r="K278" s="31">
        <f ca="1">SUM(IF(J278="Sim",IF(H278="",0,IF(OR(H278 = Geral!$A$43,H278 = Geral!$A$44),Geral!$H$13,IF(YEAR(NOW())-YEAR(E278) &lt; 19,Geral!$I$17,Geral!$H$17))),0),IF(H278="",0,IF(OR(H278 = Geral!$A$43,H278 = Geral!$A$44),Geral!$H$13,IF(YEAR(NOW())-YEAR(E278) &lt; 18,Geral!$I$13,Geral!$H$13))))</f>
        <v>0</v>
      </c>
      <c r="L278" s="175"/>
      <c r="M278" s="176"/>
      <c r="N278" s="177"/>
      <c r="O278" s="20" t="str">
        <f t="shared" ref="O278" si="1738">G278</f>
        <v/>
      </c>
      <c r="P278" s="69">
        <f t="shared" ref="P278" si="1739">D279</f>
        <v>0</v>
      </c>
      <c r="Q278" s="70">
        <f t="shared" si="1638"/>
        <v>0</v>
      </c>
      <c r="R278" s="70"/>
      <c r="S278" s="71" t="str">
        <f t="shared" ref="S278" si="1740">E278</f>
        <v/>
      </c>
      <c r="T278" s="70" t="str">
        <f t="shared" ref="T278" si="1741">F278</f>
        <v/>
      </c>
      <c r="U278" s="21">
        <f t="shared" ref="U278" ca="1" si="1742">A278</f>
        <v>0</v>
      </c>
      <c r="V278" s="22" t="str">
        <f t="shared" ref="V278" si="1743">C278</f>
        <v/>
      </c>
      <c r="W278" s="46"/>
    </row>
    <row r="279" spans="1:23" ht="20.100000000000001" customHeight="1" thickBot="1" x14ac:dyDescent="0.25">
      <c r="A279" s="194"/>
      <c r="B279" s="197"/>
      <c r="C279" s="182"/>
      <c r="D279" s="42"/>
      <c r="E279" s="188"/>
      <c r="F279" s="185"/>
      <c r="G279" s="191"/>
      <c r="H279" s="67"/>
      <c r="I279" s="7" t="str">
        <f ca="1">IF(H279="","",IF(VLOOKUP(H279,Geral!$B$35:$D$56,3,FALSE)="&lt;=",IF(YEAR(NOW())-YEAR(E278)&gt;VLOOKUP(H279,Geral!$B$35:$C$56,2,FALSE),"ý","þ"),IF(VLOOKUP(H279,Geral!$B$35:$D$56,3,FALSE)="&gt;=",IF(YEAR(NOW())-YEAR(E278)&lt;VLOOKUP(H279,Geral!$B$35:$C$56,2,FALSE),"ý","þ"))))</f>
        <v/>
      </c>
      <c r="J279" s="179"/>
      <c r="K279" s="32">
        <f ca="1">IF(H279="",0,IF(OR(H279 = Geral!$A$43,H279 = Geral!$A$44),Geral!$H$15,IF(YEAR(NOW())-YEAR(E278) &lt; 19,Geral!$I$15,Geral!$H$15)))</f>
        <v>0</v>
      </c>
      <c r="L279" s="43"/>
      <c r="M279" s="7" t="str">
        <f ca="1">IF(L279="","",IF(VLOOKUP($H279,Geral!$B$36:$D$56,3,FALSE)="&lt;=",IF(YEAR(NOW())-YEAR(VLOOKUP(L279,Atletas!$B$2:$D$101,3,FALSE))&gt;VLOOKUP($H279,Geral!$B$36:$C$56,2,FALSE),"ý","þ"),IF(VLOOKUP($H279,Geral!$B$36:$D$56,3,FALSE)="&gt;=",IF(YEAR(NOW())-YEAR(VLOOKUP(L279,Atletas!$B$2:$D$101,3,FALSE))&lt;VLOOKUP($H279,Geral!$B$36:$C$56,2,FALSE),"ý","þ"))))</f>
        <v/>
      </c>
      <c r="N279" s="36" t="str">
        <f>IF($L279="","",IF(IFERROR(VLOOKUP($L279,Atletas!$B$2:$F$101,2,FALSE),"") ="","Cadastro não encontrado. Digite os dados.",VLOOKUP($L279,Atletas!$B$2:$F$101,2,FALSE)))</f>
        <v/>
      </c>
      <c r="O279" s="23" t="str">
        <f t="shared" ref="O279" si="1744">G278</f>
        <v/>
      </c>
      <c r="P279" s="38">
        <f t="shared" ref="P279" si="1745">D279</f>
        <v>0</v>
      </c>
      <c r="Q279" s="8">
        <f t="shared" si="1638"/>
        <v>0</v>
      </c>
      <c r="R279" s="8">
        <f t="shared" ref="R279:R280" si="1746">L279</f>
        <v>0</v>
      </c>
      <c r="S279" s="9" t="str">
        <f t="shared" ref="S279" si="1747">E278</f>
        <v/>
      </c>
      <c r="T279" s="8" t="str">
        <f t="shared" ref="T279" si="1748">F278</f>
        <v/>
      </c>
      <c r="U279" s="10">
        <f t="shared" ref="U279" ca="1" si="1749">A278</f>
        <v>0</v>
      </c>
      <c r="V279" s="11" t="str">
        <f t="shared" ref="V279" si="1750">C278</f>
        <v/>
      </c>
      <c r="W279" s="46"/>
    </row>
    <row r="280" spans="1:23" ht="20.100000000000001" customHeight="1" thickBot="1" x14ac:dyDescent="0.25">
      <c r="A280" s="195"/>
      <c r="B280" s="198"/>
      <c r="C280" s="183"/>
      <c r="D280" s="41"/>
      <c r="E280" s="189"/>
      <c r="F280" s="186"/>
      <c r="G280" s="192"/>
      <c r="H280" s="68"/>
      <c r="I280" s="12" t="str">
        <f ca="1">IF(H280="","",IF(VLOOKUP(H280,Geral!$B$57:$D$67,3,FALSE)="&lt;=",IF(YEAR(NOW())-YEAR(E278)&gt;VLOOKUP(H280,Geral!$B$57:$C$67,2,FALSE),"ý","þ"),IF(VLOOKUP(H280,Geral!$B$57:$D$67,3,FALSE)="&gt;=",IF(YEAR(NOW())-YEAR(E278)&lt;VLOOKUP(H280,Geral!$B$57:$C$67,2,FALSE),"ý","þ"))))</f>
        <v/>
      </c>
      <c r="J280" s="180"/>
      <c r="K280" s="33">
        <f ca="1">IF(H280="",0,IF(OR(H280 = Geral!$A$43,H280 = Geral!$A$44),Geral!$H$15,IF(YEAR(NOW())-YEAR(E278) &lt; 19,Geral!$I$15,Geral!$H$15)))</f>
        <v>0</v>
      </c>
      <c r="L280" s="43"/>
      <c r="M280" s="7" t="str">
        <f ca="1">IF(L280="","",IF(VLOOKUP($H280,Geral!$B$58:$D$67,3,FALSE)="&lt;=",IF(YEAR(NOW())-YEAR(VLOOKUP(L280,Atletas!$B$2:$D$101,3,FALSE))&gt;VLOOKUP($H280,Geral!$B$58:$C$67,2,FALSE),"ý","þ"),IF(VLOOKUP($H280,Geral!$B$58:$D$67,3,FALSE)="&gt;=",IF(YEAR(NOW())-YEAR(VLOOKUP(L280,Atletas!$B$2:$D$101,3,FALSE))&lt;VLOOKUP($H280,Geral!$B$58:$C$67,2,FALSE),"ý","þ"))))</f>
        <v/>
      </c>
      <c r="N280" s="37" t="str">
        <f>IF($L280="","",IF(IFERROR(VLOOKUP($L280,Atletas!$B$2:$F$101,2,FALSE),"") ="","Cadastro não encontrado. Digite os dados.",VLOOKUP($L280,Atletas!$B$2:$F$101,2,FALSE)))</f>
        <v/>
      </c>
      <c r="O280" s="24" t="str">
        <f t="shared" ref="O280" si="1751">G278</f>
        <v/>
      </c>
      <c r="P280" s="39">
        <f t="shared" ref="P280" si="1752">D279</f>
        <v>0</v>
      </c>
      <c r="Q280" s="13">
        <f t="shared" si="1638"/>
        <v>0</v>
      </c>
      <c r="R280" s="13">
        <f t="shared" si="1746"/>
        <v>0</v>
      </c>
      <c r="S280" s="14" t="str">
        <f>E278</f>
        <v/>
      </c>
      <c r="T280" s="13" t="str">
        <f>F278</f>
        <v/>
      </c>
      <c r="U280" s="15">
        <f t="shared" ref="U280" ca="1" si="1753">A278</f>
        <v>0</v>
      </c>
      <c r="V280" s="16" t="str">
        <f t="shared" ref="V280" si="1754">C278</f>
        <v/>
      </c>
      <c r="W280" s="46"/>
    </row>
    <row r="281" spans="1:23" ht="20.100000000000001" customHeight="1" thickBot="1" x14ac:dyDescent="0.25">
      <c r="A281" s="193">
        <f t="shared" ref="A281" ca="1" si="1755">SUM(K281:K283)</f>
        <v>0</v>
      </c>
      <c r="B281" s="196">
        <v>94</v>
      </c>
      <c r="C281" s="181" t="str">
        <f>IF($D282="","",IF(IFERROR(VLOOKUP($D282,Atletas!$B$2:$F$101,5,FALSE),"") ="","CLUBE",VLOOKUP($D282,Atletas!$B$2:$F$101,5,FALSE)))</f>
        <v/>
      </c>
      <c r="D281" s="40"/>
      <c r="E281" s="187" t="str">
        <f>IF($D282="","",IF(IFERROR(VLOOKUP($D282,Atletas!$B$2:$F$101,3,FALSE),"") ="","DD/MM/AAAA",VLOOKUP($D282,Atletas!$B$2:$F$101,3,FALSE)))</f>
        <v/>
      </c>
      <c r="F281" s="184" t="str">
        <f>IF($D282="","",IF(IFERROR(VLOOKUP($D282,Atletas!$B$2:$F$101,4,FALSE),"") ="","Gênero",VLOOKUP($D282,Atletas!$B$2:$F$101,4,FALSE)))</f>
        <v/>
      </c>
      <c r="G281" s="190" t="str">
        <f>IF($D282="","",IF(IFERROR(VLOOKUP($D282,Atletas!$B$2:$F$101,2,FALSE),"") ="","Cadastro não encontrado. Digite os dados.",VLOOKUP($D282,Atletas!$B$2:$F$101,2,FALSE)))</f>
        <v/>
      </c>
      <c r="H281" s="66"/>
      <c r="I281" s="5" t="str">
        <f ca="1">IF(H281="","",IF(VLOOKUP(H281,Geral!$B$13:$D$34,3,FALSE)="&lt;=",IF(YEAR(NOW())-YEAR(E281)&gt;VLOOKUP(H281,Geral!$B$13:$C$34,2,FALSE),"ý","þ"),IF(VLOOKUP(H281,Geral!$B$13:$D$34,3,FALSE)="&gt;=",IF(YEAR(NOW())-YEAR(E281)&lt;VLOOKUP(H281,Geral!$B$13:$C$34,2,FALSE),"ý","þ"))))</f>
        <v/>
      </c>
      <c r="J281" s="178" t="str">
        <f t="shared" ref="J281" si="1756">IF(D282&lt;&gt;"","Sim","Não")</f>
        <v>Não</v>
      </c>
      <c r="K281" s="31">
        <f ca="1">SUM(IF(J281="Sim",IF(H281="",0,IF(OR(H281 = Geral!$A$43,H281 = Geral!$A$44),Geral!$H$13,IF(YEAR(NOW())-YEAR(E281) &lt; 19,Geral!$I$17,Geral!$H$17))),0),IF(H281="",0,IF(OR(H281 = Geral!$A$43,H281 = Geral!$A$44),Geral!$H$13,IF(YEAR(NOW())-YEAR(E281) &lt; 18,Geral!$I$13,Geral!$H$13))))</f>
        <v>0</v>
      </c>
      <c r="L281" s="175"/>
      <c r="M281" s="176"/>
      <c r="N281" s="177"/>
      <c r="O281" s="20" t="str">
        <f t="shared" ref="O281" si="1757">G281</f>
        <v/>
      </c>
      <c r="P281" s="69">
        <f t="shared" ref="P281" si="1758">D282</f>
        <v>0</v>
      </c>
      <c r="Q281" s="70">
        <f t="shared" si="1638"/>
        <v>0</v>
      </c>
      <c r="R281" s="70"/>
      <c r="S281" s="71" t="str">
        <f t="shared" ref="S281" si="1759">E281</f>
        <v/>
      </c>
      <c r="T281" s="70" t="str">
        <f t="shared" ref="T281" si="1760">F281</f>
        <v/>
      </c>
      <c r="U281" s="21">
        <f t="shared" ref="U281" ca="1" si="1761">A281</f>
        <v>0</v>
      </c>
      <c r="V281" s="22" t="str">
        <f t="shared" ref="V281" si="1762">C281</f>
        <v/>
      </c>
      <c r="W281" s="46"/>
    </row>
    <row r="282" spans="1:23" ht="20.100000000000001" customHeight="1" thickBot="1" x14ac:dyDescent="0.25">
      <c r="A282" s="194"/>
      <c r="B282" s="197"/>
      <c r="C282" s="182"/>
      <c r="D282" s="42"/>
      <c r="E282" s="188"/>
      <c r="F282" s="185"/>
      <c r="G282" s="191"/>
      <c r="H282" s="67"/>
      <c r="I282" s="7" t="str">
        <f ca="1">IF(H282="","",IF(VLOOKUP(H282,Geral!$B$35:$D$56,3,FALSE)="&lt;=",IF(YEAR(NOW())-YEAR(E281)&gt;VLOOKUP(H282,Geral!$B$35:$C$56,2,FALSE),"ý","þ"),IF(VLOOKUP(H282,Geral!$B$35:$D$56,3,FALSE)="&gt;=",IF(YEAR(NOW())-YEAR(E281)&lt;VLOOKUP(H282,Geral!$B$35:$C$56,2,FALSE),"ý","þ"))))</f>
        <v/>
      </c>
      <c r="J282" s="179"/>
      <c r="K282" s="32">
        <f ca="1">IF(H282="",0,IF(OR(H282 = Geral!$A$43,H282 = Geral!$A$44),Geral!$H$15,IF(YEAR(NOW())-YEAR(E281) &lt; 19,Geral!$I$15,Geral!$H$15)))</f>
        <v>0</v>
      </c>
      <c r="L282" s="43"/>
      <c r="M282" s="7" t="str">
        <f ca="1">IF(L282="","",IF(VLOOKUP($H282,Geral!$B$36:$D$56,3,FALSE)="&lt;=",IF(YEAR(NOW())-YEAR(VLOOKUP(L282,Atletas!$B$2:$D$101,3,FALSE))&gt;VLOOKUP($H282,Geral!$B$36:$C$56,2,FALSE),"ý","þ"),IF(VLOOKUP($H282,Geral!$B$36:$D$56,3,FALSE)="&gt;=",IF(YEAR(NOW())-YEAR(VLOOKUP(L282,Atletas!$B$2:$D$101,3,FALSE))&lt;VLOOKUP($H282,Geral!$B$36:$C$56,2,FALSE),"ý","þ"))))</f>
        <v/>
      </c>
      <c r="N282" s="36" t="str">
        <f>IF($L282="","",IF(IFERROR(VLOOKUP($L282,Atletas!$B$2:$F$101,2,FALSE),"") ="","Cadastro não encontrado. Digite os dados.",VLOOKUP($L282,Atletas!$B$2:$F$101,2,FALSE)))</f>
        <v/>
      </c>
      <c r="O282" s="23" t="str">
        <f t="shared" ref="O282" si="1763">G281</f>
        <v/>
      </c>
      <c r="P282" s="38">
        <f t="shared" ref="P282" si="1764">D282</f>
        <v>0</v>
      </c>
      <c r="Q282" s="8">
        <f t="shared" si="1638"/>
        <v>0</v>
      </c>
      <c r="R282" s="8">
        <f t="shared" ref="R282:R283" si="1765">L282</f>
        <v>0</v>
      </c>
      <c r="S282" s="9" t="str">
        <f t="shared" ref="S282" si="1766">E281</f>
        <v/>
      </c>
      <c r="T282" s="8" t="str">
        <f t="shared" ref="T282" si="1767">F281</f>
        <v/>
      </c>
      <c r="U282" s="10">
        <f t="shared" ref="U282" ca="1" si="1768">A281</f>
        <v>0</v>
      </c>
      <c r="V282" s="11" t="str">
        <f t="shared" ref="V282" si="1769">C281</f>
        <v/>
      </c>
      <c r="W282" s="46"/>
    </row>
    <row r="283" spans="1:23" ht="20.100000000000001" customHeight="1" thickBot="1" x14ac:dyDescent="0.25">
      <c r="A283" s="195"/>
      <c r="B283" s="198"/>
      <c r="C283" s="183"/>
      <c r="D283" s="41"/>
      <c r="E283" s="189"/>
      <c r="F283" s="186"/>
      <c r="G283" s="192"/>
      <c r="H283" s="68"/>
      <c r="I283" s="12" t="str">
        <f ca="1">IF(H283="","",IF(VLOOKUP(H283,Geral!$B$57:$D$67,3,FALSE)="&lt;=",IF(YEAR(NOW())-YEAR(E281)&gt;VLOOKUP(H283,Geral!$B$57:$C$67,2,FALSE),"ý","þ"),IF(VLOOKUP(H283,Geral!$B$57:$D$67,3,FALSE)="&gt;=",IF(YEAR(NOW())-YEAR(E281)&lt;VLOOKUP(H283,Geral!$B$57:$C$67,2,FALSE),"ý","þ"))))</f>
        <v/>
      </c>
      <c r="J283" s="180"/>
      <c r="K283" s="33">
        <f ca="1">IF(H283="",0,IF(OR(H283 = Geral!$A$43,H283 = Geral!$A$44),Geral!$H$15,IF(YEAR(NOW())-YEAR(E281) &lt; 19,Geral!$I$15,Geral!$H$15)))</f>
        <v>0</v>
      </c>
      <c r="L283" s="43"/>
      <c r="M283" s="7" t="str">
        <f ca="1">IF(L283="","",IF(VLOOKUP($H283,Geral!$B$58:$D$67,3,FALSE)="&lt;=",IF(YEAR(NOW())-YEAR(VLOOKUP(L283,Atletas!$B$2:$D$101,3,FALSE))&gt;VLOOKUP($H283,Geral!$B$58:$C$67,2,FALSE),"ý","þ"),IF(VLOOKUP($H283,Geral!$B$58:$D$67,3,FALSE)="&gt;=",IF(YEAR(NOW())-YEAR(VLOOKUP(L283,Atletas!$B$2:$D$101,3,FALSE))&lt;VLOOKUP($H283,Geral!$B$58:$C$67,2,FALSE),"ý","þ"))))</f>
        <v/>
      </c>
      <c r="N283" s="37" t="str">
        <f>IF($L283="","",IF(IFERROR(VLOOKUP($L283,Atletas!$B$2:$F$101,2,FALSE),"") ="","Cadastro não encontrado. Digite os dados.",VLOOKUP($L283,Atletas!$B$2:$F$101,2,FALSE)))</f>
        <v/>
      </c>
      <c r="O283" s="24" t="str">
        <f t="shared" ref="O283" si="1770">G281</f>
        <v/>
      </c>
      <c r="P283" s="39">
        <f t="shared" ref="P283" si="1771">D282</f>
        <v>0</v>
      </c>
      <c r="Q283" s="13">
        <f t="shared" si="1638"/>
        <v>0</v>
      </c>
      <c r="R283" s="13">
        <f t="shared" si="1765"/>
        <v>0</v>
      </c>
      <c r="S283" s="14" t="str">
        <f>E281</f>
        <v/>
      </c>
      <c r="T283" s="13" t="str">
        <f>F281</f>
        <v/>
      </c>
      <c r="U283" s="15">
        <f t="shared" ref="U283" ca="1" si="1772">A281</f>
        <v>0</v>
      </c>
      <c r="V283" s="16" t="str">
        <f t="shared" ref="V283" si="1773">C281</f>
        <v/>
      </c>
      <c r="W283" s="46"/>
    </row>
    <row r="284" spans="1:23" ht="20.100000000000001" customHeight="1" thickBot="1" x14ac:dyDescent="0.25">
      <c r="A284" s="193">
        <f t="shared" ref="A284" ca="1" si="1774">SUM(K284:K286)</f>
        <v>0</v>
      </c>
      <c r="B284" s="196">
        <v>95</v>
      </c>
      <c r="C284" s="181" t="str">
        <f>IF($D285="","",IF(IFERROR(VLOOKUP($D285,Atletas!$B$2:$F$101,5,FALSE),"") ="","CLUBE",VLOOKUP($D285,Atletas!$B$2:$F$101,5,FALSE)))</f>
        <v/>
      </c>
      <c r="D284" s="40"/>
      <c r="E284" s="187" t="str">
        <f>IF($D285="","",IF(IFERROR(VLOOKUP($D285,Atletas!$B$2:$F$101,3,FALSE),"") ="","DD/MM/AAAA",VLOOKUP($D285,Atletas!$B$2:$F$101,3,FALSE)))</f>
        <v/>
      </c>
      <c r="F284" s="184" t="str">
        <f>IF($D285="","",IF(IFERROR(VLOOKUP($D285,Atletas!$B$2:$F$101,4,FALSE),"") ="","Gênero",VLOOKUP($D285,Atletas!$B$2:$F$101,4,FALSE)))</f>
        <v/>
      </c>
      <c r="G284" s="190" t="str">
        <f>IF($D285="","",IF(IFERROR(VLOOKUP($D285,Atletas!$B$2:$F$101,2,FALSE),"") ="","Cadastro não encontrado. Digite os dados.",VLOOKUP($D285,Atletas!$B$2:$F$101,2,FALSE)))</f>
        <v/>
      </c>
      <c r="H284" s="66"/>
      <c r="I284" s="5" t="str">
        <f ca="1">IF(H284="","",IF(VLOOKUP(H284,Geral!$B$13:$D$34,3,FALSE)="&lt;=",IF(YEAR(NOW())-YEAR(E284)&gt;VLOOKUP(H284,Geral!$B$13:$C$34,2,FALSE),"ý","þ"),IF(VLOOKUP(H284,Geral!$B$13:$D$34,3,FALSE)="&gt;=",IF(YEAR(NOW())-YEAR(E284)&lt;VLOOKUP(H284,Geral!$B$13:$C$34,2,FALSE),"ý","þ"))))</f>
        <v/>
      </c>
      <c r="J284" s="178" t="str">
        <f t="shared" ref="J284" si="1775">IF(D285&lt;&gt;"","Sim","Não")</f>
        <v>Não</v>
      </c>
      <c r="K284" s="31">
        <f ca="1">SUM(IF(J284="Sim",IF(H284="",0,IF(OR(H284 = Geral!$A$43,H284 = Geral!$A$44),Geral!$H$13,IF(YEAR(NOW())-YEAR(E284) &lt; 19,Geral!$I$17,Geral!$H$17))),0),IF(H284="",0,IF(OR(H284 = Geral!$A$43,H284 = Geral!$A$44),Geral!$H$13,IF(YEAR(NOW())-YEAR(E284) &lt; 18,Geral!$I$13,Geral!$H$13))))</f>
        <v>0</v>
      </c>
      <c r="L284" s="175"/>
      <c r="M284" s="176"/>
      <c r="N284" s="177"/>
      <c r="O284" s="20" t="str">
        <f t="shared" ref="O284" si="1776">G284</f>
        <v/>
      </c>
      <c r="P284" s="69">
        <f t="shared" ref="P284" si="1777">D285</f>
        <v>0</v>
      </c>
      <c r="Q284" s="70">
        <f t="shared" si="1638"/>
        <v>0</v>
      </c>
      <c r="R284" s="70"/>
      <c r="S284" s="71" t="str">
        <f t="shared" ref="S284" si="1778">E284</f>
        <v/>
      </c>
      <c r="T284" s="70" t="str">
        <f t="shared" ref="T284" si="1779">F284</f>
        <v/>
      </c>
      <c r="U284" s="21">
        <f t="shared" ref="U284" ca="1" si="1780">A284</f>
        <v>0</v>
      </c>
      <c r="V284" s="22" t="str">
        <f t="shared" ref="V284" si="1781">C284</f>
        <v/>
      </c>
      <c r="W284" s="46"/>
    </row>
    <row r="285" spans="1:23" ht="20.100000000000001" customHeight="1" thickBot="1" x14ac:dyDescent="0.25">
      <c r="A285" s="194"/>
      <c r="B285" s="197"/>
      <c r="C285" s="182"/>
      <c r="D285" s="42"/>
      <c r="E285" s="188"/>
      <c r="F285" s="185"/>
      <c r="G285" s="191"/>
      <c r="H285" s="67"/>
      <c r="I285" s="7" t="str">
        <f ca="1">IF(H285="","",IF(VLOOKUP(H285,Geral!$B$35:$D$56,3,FALSE)="&lt;=",IF(YEAR(NOW())-YEAR(E284)&gt;VLOOKUP(H285,Geral!$B$35:$C$56,2,FALSE),"ý","þ"),IF(VLOOKUP(H285,Geral!$B$35:$D$56,3,FALSE)="&gt;=",IF(YEAR(NOW())-YEAR(E284)&lt;VLOOKUP(H285,Geral!$B$35:$C$56,2,FALSE),"ý","þ"))))</f>
        <v/>
      </c>
      <c r="J285" s="179"/>
      <c r="K285" s="32">
        <f ca="1">IF(H285="",0,IF(OR(H285 = Geral!$A$43,H285 = Geral!$A$44),Geral!$H$15,IF(YEAR(NOW())-YEAR(E284) &lt; 19,Geral!$I$15,Geral!$H$15)))</f>
        <v>0</v>
      </c>
      <c r="L285" s="43"/>
      <c r="M285" s="7" t="str">
        <f ca="1">IF(L285="","",IF(VLOOKUP($H285,Geral!$B$36:$D$56,3,FALSE)="&lt;=",IF(YEAR(NOW())-YEAR(VLOOKUP(L285,Atletas!$B$2:$D$101,3,FALSE))&gt;VLOOKUP($H285,Geral!$B$36:$C$56,2,FALSE),"ý","þ"),IF(VLOOKUP($H285,Geral!$B$36:$D$56,3,FALSE)="&gt;=",IF(YEAR(NOW())-YEAR(VLOOKUP(L285,Atletas!$B$2:$D$101,3,FALSE))&lt;VLOOKUP($H285,Geral!$B$36:$C$56,2,FALSE),"ý","þ"))))</f>
        <v/>
      </c>
      <c r="N285" s="36" t="str">
        <f>IF($L285="","",IF(IFERROR(VLOOKUP($L285,Atletas!$B$2:$F$101,2,FALSE),"") ="","Cadastro não encontrado. Digite os dados.",VLOOKUP($L285,Atletas!$B$2:$F$101,2,FALSE)))</f>
        <v/>
      </c>
      <c r="O285" s="23" t="str">
        <f t="shared" ref="O285" si="1782">G284</f>
        <v/>
      </c>
      <c r="P285" s="38">
        <f t="shared" ref="P285" si="1783">D285</f>
        <v>0</v>
      </c>
      <c r="Q285" s="8">
        <f t="shared" si="1638"/>
        <v>0</v>
      </c>
      <c r="R285" s="8">
        <f t="shared" ref="R285:R286" si="1784">L285</f>
        <v>0</v>
      </c>
      <c r="S285" s="9" t="str">
        <f t="shared" ref="S285" si="1785">E284</f>
        <v/>
      </c>
      <c r="T285" s="8" t="str">
        <f t="shared" ref="T285" si="1786">F284</f>
        <v/>
      </c>
      <c r="U285" s="10">
        <f t="shared" ref="U285" ca="1" si="1787">A284</f>
        <v>0</v>
      </c>
      <c r="V285" s="11" t="str">
        <f t="shared" ref="V285" si="1788">C284</f>
        <v/>
      </c>
      <c r="W285" s="46"/>
    </row>
    <row r="286" spans="1:23" ht="20.100000000000001" customHeight="1" thickBot="1" x14ac:dyDescent="0.25">
      <c r="A286" s="195"/>
      <c r="B286" s="198"/>
      <c r="C286" s="183"/>
      <c r="D286" s="41"/>
      <c r="E286" s="189"/>
      <c r="F286" s="186"/>
      <c r="G286" s="192"/>
      <c r="H286" s="68"/>
      <c r="I286" s="12" t="str">
        <f ca="1">IF(H286="","",IF(VLOOKUP(H286,Geral!$B$57:$D$67,3,FALSE)="&lt;=",IF(YEAR(NOW())-YEAR(E284)&gt;VLOOKUP(H286,Geral!$B$57:$C$67,2,FALSE),"ý","þ"),IF(VLOOKUP(H286,Geral!$B$57:$D$67,3,FALSE)="&gt;=",IF(YEAR(NOW())-YEAR(E284)&lt;VLOOKUP(H286,Geral!$B$57:$C$67,2,FALSE),"ý","þ"))))</f>
        <v/>
      </c>
      <c r="J286" s="180"/>
      <c r="K286" s="33">
        <f ca="1">IF(H286="",0,IF(OR(H286 = Geral!$A$43,H286 = Geral!$A$44),Geral!$H$15,IF(YEAR(NOW())-YEAR(E284) &lt; 19,Geral!$I$15,Geral!$H$15)))</f>
        <v>0</v>
      </c>
      <c r="L286" s="43"/>
      <c r="M286" s="7" t="str">
        <f ca="1">IF(L286="","",IF(VLOOKUP($H286,Geral!$B$58:$D$67,3,FALSE)="&lt;=",IF(YEAR(NOW())-YEAR(VLOOKUP(L286,Atletas!$B$2:$D$101,3,FALSE))&gt;VLOOKUP($H286,Geral!$B$58:$C$67,2,FALSE),"ý","þ"),IF(VLOOKUP($H286,Geral!$B$58:$D$67,3,FALSE)="&gt;=",IF(YEAR(NOW())-YEAR(VLOOKUP(L286,Atletas!$B$2:$D$101,3,FALSE))&lt;VLOOKUP($H286,Geral!$B$58:$C$67,2,FALSE),"ý","þ"))))</f>
        <v/>
      </c>
      <c r="N286" s="37" t="str">
        <f>IF($L286="","",IF(IFERROR(VLOOKUP($L286,Atletas!$B$2:$F$101,2,FALSE),"") ="","Cadastro não encontrado. Digite os dados.",VLOOKUP($L286,Atletas!$B$2:$F$101,2,FALSE)))</f>
        <v/>
      </c>
      <c r="O286" s="24" t="str">
        <f t="shared" ref="O286" si="1789">G284</f>
        <v/>
      </c>
      <c r="P286" s="39">
        <f t="shared" ref="P286" si="1790">D285</f>
        <v>0</v>
      </c>
      <c r="Q286" s="13">
        <f t="shared" si="1638"/>
        <v>0</v>
      </c>
      <c r="R286" s="13">
        <f t="shared" si="1784"/>
        <v>0</v>
      </c>
      <c r="S286" s="14" t="str">
        <f>E284</f>
        <v/>
      </c>
      <c r="T286" s="13" t="str">
        <f>F284</f>
        <v/>
      </c>
      <c r="U286" s="15">
        <f t="shared" ref="U286" ca="1" si="1791">A284</f>
        <v>0</v>
      </c>
      <c r="V286" s="16" t="str">
        <f t="shared" ref="V286" si="1792">C284</f>
        <v/>
      </c>
      <c r="W286" s="46"/>
    </row>
    <row r="287" spans="1:23" ht="20.100000000000001" customHeight="1" thickBot="1" x14ac:dyDescent="0.25">
      <c r="A287" s="193">
        <f t="shared" ref="A287" ca="1" si="1793">SUM(K287:K289)</f>
        <v>0</v>
      </c>
      <c r="B287" s="196">
        <v>96</v>
      </c>
      <c r="C287" s="181" t="str">
        <f>IF($D288="","",IF(IFERROR(VLOOKUP($D288,Atletas!$B$2:$F$101,5,FALSE),"") ="","CLUBE",VLOOKUP($D288,Atletas!$B$2:$F$101,5,FALSE)))</f>
        <v/>
      </c>
      <c r="D287" s="40"/>
      <c r="E287" s="187" t="str">
        <f>IF($D288="","",IF(IFERROR(VLOOKUP($D288,Atletas!$B$2:$F$101,3,FALSE),"") ="","DD/MM/AAAA",VLOOKUP($D288,Atletas!$B$2:$F$101,3,FALSE)))</f>
        <v/>
      </c>
      <c r="F287" s="184" t="str">
        <f>IF($D288="","",IF(IFERROR(VLOOKUP($D288,Atletas!$B$2:$F$101,4,FALSE),"") ="","Gênero",VLOOKUP($D288,Atletas!$B$2:$F$101,4,FALSE)))</f>
        <v/>
      </c>
      <c r="G287" s="190" t="str">
        <f>IF($D288="","",IF(IFERROR(VLOOKUP($D288,Atletas!$B$2:$F$101,2,FALSE),"") ="","Cadastro não encontrado. Digite os dados.",VLOOKUP($D288,Atletas!$B$2:$F$101,2,FALSE)))</f>
        <v/>
      </c>
      <c r="H287" s="66"/>
      <c r="I287" s="5" t="str">
        <f ca="1">IF(H287="","",IF(VLOOKUP(H287,Geral!$B$13:$D$34,3,FALSE)="&lt;=",IF(YEAR(NOW())-YEAR(E287)&gt;VLOOKUP(H287,Geral!$B$13:$C$34,2,FALSE),"ý","þ"),IF(VLOOKUP(H287,Geral!$B$13:$D$34,3,FALSE)="&gt;=",IF(YEAR(NOW())-YEAR(E287)&lt;VLOOKUP(H287,Geral!$B$13:$C$34,2,FALSE),"ý","þ"))))</f>
        <v/>
      </c>
      <c r="J287" s="178" t="str">
        <f t="shared" ref="J287" si="1794">IF(D288&lt;&gt;"","Sim","Não")</f>
        <v>Não</v>
      </c>
      <c r="K287" s="31">
        <f ca="1">SUM(IF(J287="Sim",IF(H287="",0,IF(OR(H287 = Geral!$A$43,H287 = Geral!$A$44),Geral!$H$13,IF(YEAR(NOW())-YEAR(E287) &lt; 19,Geral!$I$17,Geral!$H$17))),0),IF(H287="",0,IF(OR(H287 = Geral!$A$43,H287 = Geral!$A$44),Geral!$H$13,IF(YEAR(NOW())-YEAR(E287) &lt; 18,Geral!$I$13,Geral!$H$13))))</f>
        <v>0</v>
      </c>
      <c r="L287" s="175"/>
      <c r="M287" s="176"/>
      <c r="N287" s="177"/>
      <c r="O287" s="20" t="str">
        <f t="shared" ref="O287" si="1795">G287</f>
        <v/>
      </c>
      <c r="P287" s="69">
        <f t="shared" ref="P287" si="1796">D288</f>
        <v>0</v>
      </c>
      <c r="Q287" s="70">
        <f t="shared" si="1638"/>
        <v>0</v>
      </c>
      <c r="R287" s="70"/>
      <c r="S287" s="71" t="str">
        <f t="shared" ref="S287" si="1797">E287</f>
        <v/>
      </c>
      <c r="T287" s="70" t="str">
        <f t="shared" ref="T287" si="1798">F287</f>
        <v/>
      </c>
      <c r="U287" s="21">
        <f t="shared" ref="U287" ca="1" si="1799">A287</f>
        <v>0</v>
      </c>
      <c r="V287" s="22" t="str">
        <f t="shared" ref="V287" si="1800">C287</f>
        <v/>
      </c>
      <c r="W287" s="46"/>
    </row>
    <row r="288" spans="1:23" ht="20.100000000000001" customHeight="1" thickBot="1" x14ac:dyDescent="0.25">
      <c r="A288" s="194"/>
      <c r="B288" s="197"/>
      <c r="C288" s="182"/>
      <c r="D288" s="42"/>
      <c r="E288" s="188"/>
      <c r="F288" s="185"/>
      <c r="G288" s="191"/>
      <c r="H288" s="67"/>
      <c r="I288" s="7" t="str">
        <f ca="1">IF(H288="","",IF(VLOOKUP(H288,Geral!$B$35:$D$56,3,FALSE)="&lt;=",IF(YEAR(NOW())-YEAR(E287)&gt;VLOOKUP(H288,Geral!$B$35:$C$56,2,FALSE),"ý","þ"),IF(VLOOKUP(H288,Geral!$B$35:$D$56,3,FALSE)="&gt;=",IF(YEAR(NOW())-YEAR(E287)&lt;VLOOKUP(H288,Geral!$B$35:$C$56,2,FALSE),"ý","þ"))))</f>
        <v/>
      </c>
      <c r="J288" s="179"/>
      <c r="K288" s="32">
        <f ca="1">IF(H288="",0,IF(OR(H288 = Geral!$A$43,H288 = Geral!$A$44),Geral!$H$15,IF(YEAR(NOW())-YEAR(E287) &lt; 19,Geral!$I$15,Geral!$H$15)))</f>
        <v>0</v>
      </c>
      <c r="L288" s="43"/>
      <c r="M288" s="7" t="str">
        <f ca="1">IF(L288="","",IF(VLOOKUP($H288,Geral!$B$36:$D$56,3,FALSE)="&lt;=",IF(YEAR(NOW())-YEAR(VLOOKUP(L288,Atletas!$B$2:$D$101,3,FALSE))&gt;VLOOKUP($H288,Geral!$B$36:$C$56,2,FALSE),"ý","þ"),IF(VLOOKUP($H288,Geral!$B$36:$D$56,3,FALSE)="&gt;=",IF(YEAR(NOW())-YEAR(VLOOKUP(L288,Atletas!$B$2:$D$101,3,FALSE))&lt;VLOOKUP($H288,Geral!$B$36:$C$56,2,FALSE),"ý","þ"))))</f>
        <v/>
      </c>
      <c r="N288" s="36" t="str">
        <f>IF($L288="","",IF(IFERROR(VLOOKUP($L288,Atletas!$B$2:$F$101,2,FALSE),"") ="","Cadastro não encontrado. Digite os dados.",VLOOKUP($L288,Atletas!$B$2:$F$101,2,FALSE)))</f>
        <v/>
      </c>
      <c r="O288" s="23" t="str">
        <f t="shared" ref="O288" si="1801">G287</f>
        <v/>
      </c>
      <c r="P288" s="38">
        <f t="shared" ref="P288" si="1802">D288</f>
        <v>0</v>
      </c>
      <c r="Q288" s="8">
        <f t="shared" si="1638"/>
        <v>0</v>
      </c>
      <c r="R288" s="8">
        <f t="shared" ref="R288:R289" si="1803">L288</f>
        <v>0</v>
      </c>
      <c r="S288" s="9" t="str">
        <f t="shared" ref="S288" si="1804">E287</f>
        <v/>
      </c>
      <c r="T288" s="8" t="str">
        <f t="shared" ref="T288" si="1805">F287</f>
        <v/>
      </c>
      <c r="U288" s="10">
        <f t="shared" ref="U288" ca="1" si="1806">A287</f>
        <v>0</v>
      </c>
      <c r="V288" s="11" t="str">
        <f t="shared" ref="V288" si="1807">C287</f>
        <v/>
      </c>
      <c r="W288" s="46"/>
    </row>
    <row r="289" spans="1:23" ht="20.100000000000001" customHeight="1" thickBot="1" x14ac:dyDescent="0.25">
      <c r="A289" s="195"/>
      <c r="B289" s="198"/>
      <c r="C289" s="183"/>
      <c r="D289" s="41"/>
      <c r="E289" s="189"/>
      <c r="F289" s="186"/>
      <c r="G289" s="192"/>
      <c r="H289" s="68"/>
      <c r="I289" s="12" t="str">
        <f ca="1">IF(H289="","",IF(VLOOKUP(H289,Geral!$B$57:$D$67,3,FALSE)="&lt;=",IF(YEAR(NOW())-YEAR(E287)&gt;VLOOKUP(H289,Geral!$B$57:$C$67,2,FALSE),"ý","þ"),IF(VLOOKUP(H289,Geral!$B$57:$D$67,3,FALSE)="&gt;=",IF(YEAR(NOW())-YEAR(E287)&lt;VLOOKUP(H289,Geral!$B$57:$C$67,2,FALSE),"ý","þ"))))</f>
        <v/>
      </c>
      <c r="J289" s="180"/>
      <c r="K289" s="33">
        <f ca="1">IF(H289="",0,IF(OR(H289 = Geral!$A$43,H289 = Geral!$A$44),Geral!$H$15,IF(YEAR(NOW())-YEAR(E287) &lt; 19,Geral!$I$15,Geral!$H$15)))</f>
        <v>0</v>
      </c>
      <c r="L289" s="43"/>
      <c r="M289" s="7" t="str">
        <f ca="1">IF(L289="","",IF(VLOOKUP($H289,Geral!$B$58:$D$67,3,FALSE)="&lt;=",IF(YEAR(NOW())-YEAR(VLOOKUP(L289,Atletas!$B$2:$D$101,3,FALSE))&gt;VLOOKUP($H289,Geral!$B$58:$C$67,2,FALSE),"ý","þ"),IF(VLOOKUP($H289,Geral!$B$58:$D$67,3,FALSE)="&gt;=",IF(YEAR(NOW())-YEAR(VLOOKUP(L289,Atletas!$B$2:$D$101,3,FALSE))&lt;VLOOKUP($H289,Geral!$B$58:$C$67,2,FALSE),"ý","þ"))))</f>
        <v/>
      </c>
      <c r="N289" s="37" t="str">
        <f>IF($L289="","",IF(IFERROR(VLOOKUP($L289,Atletas!$B$2:$F$101,2,FALSE),"") ="","Cadastro não encontrado. Digite os dados.",VLOOKUP($L289,Atletas!$B$2:$F$101,2,FALSE)))</f>
        <v/>
      </c>
      <c r="O289" s="24" t="str">
        <f t="shared" ref="O289" si="1808">G287</f>
        <v/>
      </c>
      <c r="P289" s="39">
        <f t="shared" ref="P289" si="1809">D288</f>
        <v>0</v>
      </c>
      <c r="Q289" s="13">
        <f t="shared" si="1638"/>
        <v>0</v>
      </c>
      <c r="R289" s="13">
        <f t="shared" si="1803"/>
        <v>0</v>
      </c>
      <c r="S289" s="14" t="str">
        <f>E287</f>
        <v/>
      </c>
      <c r="T289" s="13" t="str">
        <f>F287</f>
        <v/>
      </c>
      <c r="U289" s="15">
        <f t="shared" ref="U289" ca="1" si="1810">A287</f>
        <v>0</v>
      </c>
      <c r="V289" s="16" t="str">
        <f t="shared" ref="V289" si="1811">C287</f>
        <v/>
      </c>
      <c r="W289" s="46"/>
    </row>
    <row r="290" spans="1:23" ht="20.100000000000001" customHeight="1" thickBot="1" x14ac:dyDescent="0.25">
      <c r="A290" s="193">
        <f t="shared" ref="A290" ca="1" si="1812">SUM(K290:K292)</f>
        <v>0</v>
      </c>
      <c r="B290" s="196">
        <v>97</v>
      </c>
      <c r="C290" s="181" t="str">
        <f>IF($D291="","",IF(IFERROR(VLOOKUP($D291,Atletas!$B$2:$F$101,5,FALSE),"") ="","CLUBE",VLOOKUP($D291,Atletas!$B$2:$F$101,5,FALSE)))</f>
        <v/>
      </c>
      <c r="D290" s="40"/>
      <c r="E290" s="187" t="str">
        <f>IF($D291="","",IF(IFERROR(VLOOKUP($D291,Atletas!$B$2:$F$101,3,FALSE),"") ="","DD/MM/AAAA",VLOOKUP($D291,Atletas!$B$2:$F$101,3,FALSE)))</f>
        <v/>
      </c>
      <c r="F290" s="184" t="str">
        <f>IF($D291="","",IF(IFERROR(VLOOKUP($D291,Atletas!$B$2:$F$101,4,FALSE),"") ="","Gênero",VLOOKUP($D291,Atletas!$B$2:$F$101,4,FALSE)))</f>
        <v/>
      </c>
      <c r="G290" s="190" t="str">
        <f>IF($D291="","",IF(IFERROR(VLOOKUP($D291,Atletas!$B$2:$F$101,2,FALSE),"") ="","Cadastro não encontrado. Digite os dados.",VLOOKUP($D291,Atletas!$B$2:$F$101,2,FALSE)))</f>
        <v/>
      </c>
      <c r="H290" s="66"/>
      <c r="I290" s="5" t="str">
        <f ca="1">IF(H290="","",IF(VLOOKUP(H290,Geral!$B$13:$D$34,3,FALSE)="&lt;=",IF(YEAR(NOW())-YEAR(E290)&gt;VLOOKUP(H290,Geral!$B$13:$C$34,2,FALSE),"ý","þ"),IF(VLOOKUP(H290,Geral!$B$13:$D$34,3,FALSE)="&gt;=",IF(YEAR(NOW())-YEAR(E290)&lt;VLOOKUP(H290,Geral!$B$13:$C$34,2,FALSE),"ý","þ"))))</f>
        <v/>
      </c>
      <c r="J290" s="178" t="str">
        <f t="shared" ref="J290" si="1813">IF(D291&lt;&gt;"","Sim","Não")</f>
        <v>Não</v>
      </c>
      <c r="K290" s="31">
        <f ca="1">SUM(IF(J290="Sim",IF(H290="",0,IF(OR(H290 = Geral!$A$43,H290 = Geral!$A$44),Geral!$H$13,IF(YEAR(NOW())-YEAR(E290) &lt; 19,Geral!$I$17,Geral!$H$17))),0),IF(H290="",0,IF(OR(H290 = Geral!$A$43,H290 = Geral!$A$44),Geral!$H$13,IF(YEAR(NOW())-YEAR(E290) &lt; 18,Geral!$I$13,Geral!$H$13))))</f>
        <v>0</v>
      </c>
      <c r="L290" s="175"/>
      <c r="M290" s="176"/>
      <c r="N290" s="177"/>
      <c r="O290" s="20" t="str">
        <f t="shared" ref="O290" si="1814">G290</f>
        <v/>
      </c>
      <c r="P290" s="69">
        <f t="shared" ref="P290" si="1815">D291</f>
        <v>0</v>
      </c>
      <c r="Q290" s="70">
        <f t="shared" si="1638"/>
        <v>0</v>
      </c>
      <c r="R290" s="70"/>
      <c r="S290" s="71" t="str">
        <f t="shared" ref="S290" si="1816">E290</f>
        <v/>
      </c>
      <c r="T290" s="70" t="str">
        <f t="shared" ref="T290" si="1817">F290</f>
        <v/>
      </c>
      <c r="U290" s="21">
        <f t="shared" ref="U290" ca="1" si="1818">A290</f>
        <v>0</v>
      </c>
      <c r="V290" s="22" t="str">
        <f t="shared" ref="V290" si="1819">C290</f>
        <v/>
      </c>
      <c r="W290" s="46"/>
    </row>
    <row r="291" spans="1:23" ht="20.100000000000001" customHeight="1" thickBot="1" x14ac:dyDescent="0.25">
      <c r="A291" s="194"/>
      <c r="B291" s="197"/>
      <c r="C291" s="182"/>
      <c r="D291" s="42"/>
      <c r="E291" s="188"/>
      <c r="F291" s="185"/>
      <c r="G291" s="191"/>
      <c r="H291" s="67"/>
      <c r="I291" s="7" t="str">
        <f ca="1">IF(H291="","",IF(VLOOKUP(H291,Geral!$B$35:$D$56,3,FALSE)="&lt;=",IF(YEAR(NOW())-YEAR(E290)&gt;VLOOKUP(H291,Geral!$B$35:$C$56,2,FALSE),"ý","þ"),IF(VLOOKUP(H291,Geral!$B$35:$D$56,3,FALSE)="&gt;=",IF(YEAR(NOW())-YEAR(E290)&lt;VLOOKUP(H291,Geral!$B$35:$C$56,2,FALSE),"ý","þ"))))</f>
        <v/>
      </c>
      <c r="J291" s="179"/>
      <c r="K291" s="32">
        <f ca="1">IF(H291="",0,IF(OR(H291 = Geral!$A$43,H291 = Geral!$A$44),Geral!$H$15,IF(YEAR(NOW())-YEAR(E290) &lt; 19,Geral!$I$15,Geral!$H$15)))</f>
        <v>0</v>
      </c>
      <c r="L291" s="43"/>
      <c r="M291" s="7" t="str">
        <f ca="1">IF(L291="","",IF(VLOOKUP($H291,Geral!$B$36:$D$56,3,FALSE)="&lt;=",IF(YEAR(NOW())-YEAR(VLOOKUP(L291,Atletas!$B$2:$D$101,3,FALSE))&gt;VLOOKUP($H291,Geral!$B$36:$C$56,2,FALSE),"ý","þ"),IF(VLOOKUP($H291,Geral!$B$36:$D$56,3,FALSE)="&gt;=",IF(YEAR(NOW())-YEAR(VLOOKUP(L291,Atletas!$B$2:$D$101,3,FALSE))&lt;VLOOKUP($H291,Geral!$B$36:$C$56,2,FALSE),"ý","þ"))))</f>
        <v/>
      </c>
      <c r="N291" s="36" t="str">
        <f>IF($L291="","",IF(IFERROR(VLOOKUP($L291,Atletas!$B$2:$F$101,2,FALSE),"") ="","Cadastro não encontrado. Digite os dados.",VLOOKUP($L291,Atletas!$B$2:$F$101,2,FALSE)))</f>
        <v/>
      </c>
      <c r="O291" s="23" t="str">
        <f t="shared" ref="O291" si="1820">G290</f>
        <v/>
      </c>
      <c r="P291" s="38">
        <f t="shared" ref="P291" si="1821">D291</f>
        <v>0</v>
      </c>
      <c r="Q291" s="8">
        <f t="shared" si="1638"/>
        <v>0</v>
      </c>
      <c r="R291" s="8">
        <f t="shared" ref="R291:R292" si="1822">L291</f>
        <v>0</v>
      </c>
      <c r="S291" s="9" t="str">
        <f t="shared" ref="S291" si="1823">E290</f>
        <v/>
      </c>
      <c r="T291" s="8" t="str">
        <f t="shared" ref="T291" si="1824">F290</f>
        <v/>
      </c>
      <c r="U291" s="10">
        <f t="shared" ref="U291" ca="1" si="1825">A290</f>
        <v>0</v>
      </c>
      <c r="V291" s="11" t="str">
        <f t="shared" ref="V291" si="1826">C290</f>
        <v/>
      </c>
      <c r="W291" s="46"/>
    </row>
    <row r="292" spans="1:23" ht="20.100000000000001" customHeight="1" thickBot="1" x14ac:dyDescent="0.25">
      <c r="A292" s="195"/>
      <c r="B292" s="198"/>
      <c r="C292" s="183"/>
      <c r="D292" s="41"/>
      <c r="E292" s="189"/>
      <c r="F292" s="186"/>
      <c r="G292" s="192"/>
      <c r="H292" s="68"/>
      <c r="I292" s="12" t="str">
        <f ca="1">IF(H292="","",IF(VLOOKUP(H292,Geral!$B$57:$D$67,3,FALSE)="&lt;=",IF(YEAR(NOW())-YEAR(E290)&gt;VLOOKUP(H292,Geral!$B$57:$C$67,2,FALSE),"ý","þ"),IF(VLOOKUP(H292,Geral!$B$57:$D$67,3,FALSE)="&gt;=",IF(YEAR(NOW())-YEAR(E290)&lt;VLOOKUP(H292,Geral!$B$57:$C$67,2,FALSE),"ý","þ"))))</f>
        <v/>
      </c>
      <c r="J292" s="180"/>
      <c r="K292" s="33">
        <f ca="1">IF(H292="",0,IF(OR(H292 = Geral!$A$43,H292 = Geral!$A$44),Geral!$H$15,IF(YEAR(NOW())-YEAR(E290) &lt; 19,Geral!$I$15,Geral!$H$15)))</f>
        <v>0</v>
      </c>
      <c r="L292" s="43"/>
      <c r="M292" s="7" t="str">
        <f ca="1">IF(L292="","",IF(VLOOKUP($H292,Geral!$B$58:$D$67,3,FALSE)="&lt;=",IF(YEAR(NOW())-YEAR(VLOOKUP(L292,Atletas!$B$2:$D$101,3,FALSE))&gt;VLOOKUP($H292,Geral!$B$58:$C$67,2,FALSE),"ý","þ"),IF(VLOOKUP($H292,Geral!$B$58:$D$67,3,FALSE)="&gt;=",IF(YEAR(NOW())-YEAR(VLOOKUP(L292,Atletas!$B$2:$D$101,3,FALSE))&lt;VLOOKUP($H292,Geral!$B$58:$C$67,2,FALSE),"ý","þ"))))</f>
        <v/>
      </c>
      <c r="N292" s="37" t="str">
        <f>IF($L292="","",IF(IFERROR(VLOOKUP($L292,Atletas!$B$2:$F$101,2,FALSE),"") ="","Cadastro não encontrado. Digite os dados.",VLOOKUP($L292,Atletas!$B$2:$F$101,2,FALSE)))</f>
        <v/>
      </c>
      <c r="O292" s="24" t="str">
        <f t="shared" ref="O292" si="1827">G290</f>
        <v/>
      </c>
      <c r="P292" s="39">
        <f t="shared" ref="P292" si="1828">D291</f>
        <v>0</v>
      </c>
      <c r="Q292" s="13">
        <f t="shared" si="1638"/>
        <v>0</v>
      </c>
      <c r="R292" s="13">
        <f t="shared" si="1822"/>
        <v>0</v>
      </c>
      <c r="S292" s="14" t="str">
        <f>E290</f>
        <v/>
      </c>
      <c r="T292" s="13" t="str">
        <f>F290</f>
        <v/>
      </c>
      <c r="U292" s="15">
        <f t="shared" ref="U292" ca="1" si="1829">A290</f>
        <v>0</v>
      </c>
      <c r="V292" s="16" t="str">
        <f t="shared" ref="V292" si="1830">C290</f>
        <v/>
      </c>
      <c r="W292" s="46"/>
    </row>
    <row r="293" spans="1:23" ht="20.100000000000001" customHeight="1" thickBot="1" x14ac:dyDescent="0.25">
      <c r="A293" s="193">
        <f t="shared" ref="A293" ca="1" si="1831">SUM(K293:K295)</f>
        <v>0</v>
      </c>
      <c r="B293" s="196">
        <v>98</v>
      </c>
      <c r="C293" s="181" t="str">
        <f>IF($D294="","",IF(IFERROR(VLOOKUP($D294,Atletas!$B$2:$F$101,5,FALSE),"") ="","CLUBE",VLOOKUP($D294,Atletas!$B$2:$F$101,5,FALSE)))</f>
        <v/>
      </c>
      <c r="D293" s="40"/>
      <c r="E293" s="187" t="str">
        <f>IF($D294="","",IF(IFERROR(VLOOKUP($D294,Atletas!$B$2:$F$101,3,FALSE),"") ="","DD/MM/AAAA",VLOOKUP($D294,Atletas!$B$2:$F$101,3,FALSE)))</f>
        <v/>
      </c>
      <c r="F293" s="184" t="str">
        <f>IF($D294="","",IF(IFERROR(VLOOKUP($D294,Atletas!$B$2:$F$101,4,FALSE),"") ="","Gênero",VLOOKUP($D294,Atletas!$B$2:$F$101,4,FALSE)))</f>
        <v/>
      </c>
      <c r="G293" s="190" t="str">
        <f>IF($D294="","",IF(IFERROR(VLOOKUP($D294,Atletas!$B$2:$F$101,2,FALSE),"") ="","Cadastro não encontrado. Digite os dados.",VLOOKUP($D294,Atletas!$B$2:$F$101,2,FALSE)))</f>
        <v/>
      </c>
      <c r="H293" s="66"/>
      <c r="I293" s="5" t="str">
        <f ca="1">IF(H293="","",IF(VLOOKUP(H293,Geral!$B$13:$D$34,3,FALSE)="&lt;=",IF(YEAR(NOW())-YEAR(E293)&gt;VLOOKUP(H293,Geral!$B$13:$C$34,2,FALSE),"ý","þ"),IF(VLOOKUP(H293,Geral!$B$13:$D$34,3,FALSE)="&gt;=",IF(YEAR(NOW())-YEAR(E293)&lt;VLOOKUP(H293,Geral!$B$13:$C$34,2,FALSE),"ý","þ"))))</f>
        <v/>
      </c>
      <c r="J293" s="178" t="str">
        <f t="shared" ref="J293" si="1832">IF(D294&lt;&gt;"","Sim","Não")</f>
        <v>Não</v>
      </c>
      <c r="K293" s="31">
        <f ca="1">SUM(IF(J293="Sim",IF(H293="",0,IF(OR(H293 = Geral!$A$43,H293 = Geral!$A$44),Geral!$H$13,IF(YEAR(NOW())-YEAR(E293) &lt; 19,Geral!$I$17,Geral!$H$17))),0),IF(H293="",0,IF(OR(H293 = Geral!$A$43,H293 = Geral!$A$44),Geral!$H$13,IF(YEAR(NOW())-YEAR(E293) &lt; 18,Geral!$I$13,Geral!$H$13))))</f>
        <v>0</v>
      </c>
      <c r="L293" s="175"/>
      <c r="M293" s="176"/>
      <c r="N293" s="177"/>
      <c r="O293" s="20" t="str">
        <f t="shared" ref="O293" si="1833">G293</f>
        <v/>
      </c>
      <c r="P293" s="69">
        <f t="shared" ref="P293" si="1834">D294</f>
        <v>0</v>
      </c>
      <c r="Q293" s="70">
        <f t="shared" si="1638"/>
        <v>0</v>
      </c>
      <c r="R293" s="70"/>
      <c r="S293" s="71" t="str">
        <f t="shared" ref="S293" si="1835">E293</f>
        <v/>
      </c>
      <c r="T293" s="70" t="str">
        <f t="shared" ref="T293" si="1836">F293</f>
        <v/>
      </c>
      <c r="U293" s="21">
        <f t="shared" ref="U293" ca="1" si="1837">A293</f>
        <v>0</v>
      </c>
      <c r="V293" s="22" t="str">
        <f t="shared" ref="V293" si="1838">C293</f>
        <v/>
      </c>
      <c r="W293" s="46"/>
    </row>
    <row r="294" spans="1:23" ht="20.100000000000001" customHeight="1" thickBot="1" x14ac:dyDescent="0.25">
      <c r="A294" s="194"/>
      <c r="B294" s="197"/>
      <c r="C294" s="182"/>
      <c r="D294" s="42"/>
      <c r="E294" s="188"/>
      <c r="F294" s="185"/>
      <c r="G294" s="191"/>
      <c r="H294" s="67"/>
      <c r="I294" s="7" t="str">
        <f ca="1">IF(H294="","",IF(VLOOKUP(H294,Geral!$B$35:$D$56,3,FALSE)="&lt;=",IF(YEAR(NOW())-YEAR(E293)&gt;VLOOKUP(H294,Geral!$B$35:$C$56,2,FALSE),"ý","þ"),IF(VLOOKUP(H294,Geral!$B$35:$D$56,3,FALSE)="&gt;=",IF(YEAR(NOW())-YEAR(E293)&lt;VLOOKUP(H294,Geral!$B$35:$C$56,2,FALSE),"ý","þ"))))</f>
        <v/>
      </c>
      <c r="J294" s="179"/>
      <c r="K294" s="32">
        <f ca="1">IF(H294="",0,IF(OR(H294 = Geral!$A$43,H294 = Geral!$A$44),Geral!$H$15,IF(YEAR(NOW())-YEAR(E293) &lt; 19,Geral!$I$15,Geral!$H$15)))</f>
        <v>0</v>
      </c>
      <c r="L294" s="43"/>
      <c r="M294" s="7" t="str">
        <f ca="1">IF(L294="","",IF(VLOOKUP($H294,Geral!$B$36:$D$56,3,FALSE)="&lt;=",IF(YEAR(NOW())-YEAR(VLOOKUP(L294,Atletas!$B$2:$D$101,3,FALSE))&gt;VLOOKUP($H294,Geral!$B$36:$C$56,2,FALSE),"ý","þ"),IF(VLOOKUP($H294,Geral!$B$36:$D$56,3,FALSE)="&gt;=",IF(YEAR(NOW())-YEAR(VLOOKUP(L294,Atletas!$B$2:$D$101,3,FALSE))&lt;VLOOKUP($H294,Geral!$B$36:$C$56,2,FALSE),"ý","þ"))))</f>
        <v/>
      </c>
      <c r="N294" s="36" t="str">
        <f>IF($L294="","",IF(IFERROR(VLOOKUP($L294,Atletas!$B$2:$F$101,2,FALSE),"") ="","Cadastro não encontrado. Digite os dados.",VLOOKUP($L294,Atletas!$B$2:$F$101,2,FALSE)))</f>
        <v/>
      </c>
      <c r="O294" s="23" t="str">
        <f t="shared" ref="O294" si="1839">G293</f>
        <v/>
      </c>
      <c r="P294" s="38">
        <f t="shared" ref="P294" si="1840">D294</f>
        <v>0</v>
      </c>
      <c r="Q294" s="8">
        <f t="shared" si="1638"/>
        <v>0</v>
      </c>
      <c r="R294" s="8">
        <f t="shared" ref="R294:R295" si="1841">L294</f>
        <v>0</v>
      </c>
      <c r="S294" s="9" t="str">
        <f t="shared" ref="S294" si="1842">E293</f>
        <v/>
      </c>
      <c r="T294" s="8" t="str">
        <f t="shared" ref="T294" si="1843">F293</f>
        <v/>
      </c>
      <c r="U294" s="10">
        <f t="shared" ref="U294" ca="1" si="1844">A293</f>
        <v>0</v>
      </c>
      <c r="V294" s="11" t="str">
        <f t="shared" ref="V294" si="1845">C293</f>
        <v/>
      </c>
      <c r="W294" s="46"/>
    </row>
    <row r="295" spans="1:23" ht="20.100000000000001" customHeight="1" thickBot="1" x14ac:dyDescent="0.25">
      <c r="A295" s="195"/>
      <c r="B295" s="198"/>
      <c r="C295" s="183"/>
      <c r="D295" s="41"/>
      <c r="E295" s="189"/>
      <c r="F295" s="186"/>
      <c r="G295" s="192"/>
      <c r="H295" s="68"/>
      <c r="I295" s="12" t="str">
        <f ca="1">IF(H295="","",IF(VLOOKUP(H295,Geral!$B$57:$D$67,3,FALSE)="&lt;=",IF(YEAR(NOW())-YEAR(E293)&gt;VLOOKUP(H295,Geral!$B$57:$C$67,2,FALSE),"ý","þ"),IF(VLOOKUP(H295,Geral!$B$57:$D$67,3,FALSE)="&gt;=",IF(YEAR(NOW())-YEAR(E293)&lt;VLOOKUP(H295,Geral!$B$57:$C$67,2,FALSE),"ý","þ"))))</f>
        <v/>
      </c>
      <c r="J295" s="180"/>
      <c r="K295" s="33">
        <f ca="1">IF(H295="",0,IF(OR(H295 = Geral!$A$43,H295 = Geral!$A$44),Geral!$H$15,IF(YEAR(NOW())-YEAR(E293) &lt; 19,Geral!$I$15,Geral!$H$15)))</f>
        <v>0</v>
      </c>
      <c r="L295" s="43"/>
      <c r="M295" s="7" t="str">
        <f ca="1">IF(L295="","",IF(VLOOKUP($H295,Geral!$B$58:$D$67,3,FALSE)="&lt;=",IF(YEAR(NOW())-YEAR(VLOOKUP(L295,Atletas!$B$2:$D$101,3,FALSE))&gt;VLOOKUP($H295,Geral!$B$58:$C$67,2,FALSE),"ý","þ"),IF(VLOOKUP($H295,Geral!$B$58:$D$67,3,FALSE)="&gt;=",IF(YEAR(NOW())-YEAR(VLOOKUP(L295,Atletas!$B$2:$D$101,3,FALSE))&lt;VLOOKUP($H295,Geral!$B$58:$C$67,2,FALSE),"ý","þ"))))</f>
        <v/>
      </c>
      <c r="N295" s="37" t="str">
        <f>IF($L295="","",IF(IFERROR(VLOOKUP($L295,Atletas!$B$2:$F$101,2,FALSE),"") ="","Cadastro não encontrado. Digite os dados.",VLOOKUP($L295,Atletas!$B$2:$F$101,2,FALSE)))</f>
        <v/>
      </c>
      <c r="O295" s="24" t="str">
        <f t="shared" ref="O295" si="1846">G293</f>
        <v/>
      </c>
      <c r="P295" s="39">
        <f t="shared" ref="P295" si="1847">D294</f>
        <v>0</v>
      </c>
      <c r="Q295" s="13">
        <f t="shared" si="1638"/>
        <v>0</v>
      </c>
      <c r="R295" s="13">
        <f t="shared" si="1841"/>
        <v>0</v>
      </c>
      <c r="S295" s="14" t="str">
        <f>E293</f>
        <v/>
      </c>
      <c r="T295" s="13" t="str">
        <f>F293</f>
        <v/>
      </c>
      <c r="U295" s="15">
        <f t="shared" ref="U295" ca="1" si="1848">A293</f>
        <v>0</v>
      </c>
      <c r="V295" s="16" t="str">
        <f t="shared" ref="V295" si="1849">C293</f>
        <v/>
      </c>
      <c r="W295" s="46"/>
    </row>
    <row r="296" spans="1:23" ht="20.100000000000001" customHeight="1" thickBot="1" x14ac:dyDescent="0.25">
      <c r="A296" s="193">
        <f t="shared" ref="A296" ca="1" si="1850">SUM(K296:K298)</f>
        <v>0</v>
      </c>
      <c r="B296" s="196">
        <v>99</v>
      </c>
      <c r="C296" s="181" t="str">
        <f>IF($D297="","",IF(IFERROR(VLOOKUP($D297,Atletas!$B$2:$F$101,5,FALSE),"") ="","CLUBE",VLOOKUP($D297,Atletas!$B$2:$F$101,5,FALSE)))</f>
        <v/>
      </c>
      <c r="D296" s="40"/>
      <c r="E296" s="187" t="str">
        <f>IF($D297="","",IF(IFERROR(VLOOKUP($D297,Atletas!$B$2:$F$101,3,FALSE),"") ="","DD/MM/AAAA",VLOOKUP($D297,Atletas!$B$2:$F$101,3,FALSE)))</f>
        <v/>
      </c>
      <c r="F296" s="184" t="str">
        <f>IF($D297="","",IF(IFERROR(VLOOKUP($D297,Atletas!$B$2:$F$101,4,FALSE),"") ="","Gênero",VLOOKUP($D297,Atletas!$B$2:$F$101,4,FALSE)))</f>
        <v/>
      </c>
      <c r="G296" s="190" t="str">
        <f>IF($D297="","",IF(IFERROR(VLOOKUP($D297,Atletas!$B$2:$F$101,2,FALSE),"") ="","Cadastro não encontrado. Digite os dados.",VLOOKUP($D297,Atletas!$B$2:$F$101,2,FALSE)))</f>
        <v/>
      </c>
      <c r="H296" s="66"/>
      <c r="I296" s="5" t="str">
        <f ca="1">IF(H296="","",IF(VLOOKUP(H296,Geral!$B$13:$D$34,3,FALSE)="&lt;=",IF(YEAR(NOW())-YEAR(E296)&gt;VLOOKUP(H296,Geral!$B$13:$C$34,2,FALSE),"ý","þ"),IF(VLOOKUP(H296,Geral!$B$13:$D$34,3,FALSE)="&gt;=",IF(YEAR(NOW())-YEAR(E296)&lt;VLOOKUP(H296,Geral!$B$13:$C$34,2,FALSE),"ý","þ"))))</f>
        <v/>
      </c>
      <c r="J296" s="178" t="str">
        <f t="shared" ref="J296" si="1851">IF(D297&lt;&gt;"","Sim","Não")</f>
        <v>Não</v>
      </c>
      <c r="K296" s="31">
        <f ca="1">SUM(IF(J296="Sim",IF(H296="",0,IF(OR(H296 = Geral!$A$43,H296 = Geral!$A$44),Geral!$H$13,IF(YEAR(NOW())-YEAR(E296) &lt; 19,Geral!$I$17,Geral!$H$17))),0),IF(H296="",0,IF(OR(H296 = Geral!$A$43,H296 = Geral!$A$44),Geral!$H$13,IF(YEAR(NOW())-YEAR(E296) &lt; 18,Geral!$I$13,Geral!$H$13))))</f>
        <v>0</v>
      </c>
      <c r="L296" s="175"/>
      <c r="M296" s="176"/>
      <c r="N296" s="177"/>
      <c r="O296" s="20" t="str">
        <f t="shared" ref="O296" si="1852">G296</f>
        <v/>
      </c>
      <c r="P296" s="69">
        <f t="shared" ref="P296" si="1853">D297</f>
        <v>0</v>
      </c>
      <c r="Q296" s="70">
        <f t="shared" si="1638"/>
        <v>0</v>
      </c>
      <c r="R296" s="70"/>
      <c r="S296" s="71" t="str">
        <f t="shared" ref="S296" si="1854">E296</f>
        <v/>
      </c>
      <c r="T296" s="70" t="str">
        <f t="shared" ref="T296" si="1855">F296</f>
        <v/>
      </c>
      <c r="U296" s="21">
        <f t="shared" ref="U296" ca="1" si="1856">A296</f>
        <v>0</v>
      </c>
      <c r="V296" s="22" t="str">
        <f t="shared" ref="V296" si="1857">C296</f>
        <v/>
      </c>
      <c r="W296" s="46"/>
    </row>
    <row r="297" spans="1:23" ht="20.100000000000001" customHeight="1" thickBot="1" x14ac:dyDescent="0.25">
      <c r="A297" s="194"/>
      <c r="B297" s="197"/>
      <c r="C297" s="182"/>
      <c r="D297" s="42"/>
      <c r="E297" s="188"/>
      <c r="F297" s="185"/>
      <c r="G297" s="191"/>
      <c r="H297" s="67"/>
      <c r="I297" s="7" t="str">
        <f ca="1">IF(H297="","",IF(VLOOKUP(H297,Geral!$B$35:$D$56,3,FALSE)="&lt;=",IF(YEAR(NOW())-YEAR(E296)&gt;VLOOKUP(H297,Geral!$B$35:$C$56,2,FALSE),"ý","þ"),IF(VLOOKUP(H297,Geral!$B$35:$D$56,3,FALSE)="&gt;=",IF(YEAR(NOW())-YEAR(E296)&lt;VLOOKUP(H297,Geral!$B$35:$C$56,2,FALSE),"ý","þ"))))</f>
        <v/>
      </c>
      <c r="J297" s="179"/>
      <c r="K297" s="32">
        <f ca="1">IF(H297="",0,IF(OR(H297 = Geral!$A$43,H297 = Geral!$A$44),Geral!$H$15,IF(YEAR(NOW())-YEAR(E296) &lt; 19,Geral!$I$15,Geral!$H$15)))</f>
        <v>0</v>
      </c>
      <c r="L297" s="43"/>
      <c r="M297" s="7" t="str">
        <f ca="1">IF(L297="","",IF(VLOOKUP($H297,Geral!$B$36:$D$56,3,FALSE)="&lt;=",IF(YEAR(NOW())-YEAR(VLOOKUP(L297,Atletas!$B$2:$D$101,3,FALSE))&gt;VLOOKUP($H297,Geral!$B$36:$C$56,2,FALSE),"ý","þ"),IF(VLOOKUP($H297,Geral!$B$36:$D$56,3,FALSE)="&gt;=",IF(YEAR(NOW())-YEAR(VLOOKUP(L297,Atletas!$B$2:$D$101,3,FALSE))&lt;VLOOKUP($H297,Geral!$B$36:$C$56,2,FALSE),"ý","þ"))))</f>
        <v/>
      </c>
      <c r="N297" s="36" t="str">
        <f>IF($L297="","",IF(IFERROR(VLOOKUP($L297,Atletas!$B$2:$F$101,2,FALSE),"") ="","Cadastro não encontrado. Digite os dados.",VLOOKUP($L297,Atletas!$B$2:$F$101,2,FALSE)))</f>
        <v/>
      </c>
      <c r="O297" s="23" t="str">
        <f t="shared" ref="O297" si="1858">G296</f>
        <v/>
      </c>
      <c r="P297" s="38">
        <f t="shared" ref="P297" si="1859">D297</f>
        <v>0</v>
      </c>
      <c r="Q297" s="8">
        <f t="shared" si="1638"/>
        <v>0</v>
      </c>
      <c r="R297" s="8">
        <f t="shared" ref="R297:R298" si="1860">L297</f>
        <v>0</v>
      </c>
      <c r="S297" s="9" t="str">
        <f t="shared" ref="S297" si="1861">E296</f>
        <v/>
      </c>
      <c r="T297" s="8" t="str">
        <f t="shared" ref="T297" si="1862">F296</f>
        <v/>
      </c>
      <c r="U297" s="10">
        <f t="shared" ref="U297" ca="1" si="1863">A296</f>
        <v>0</v>
      </c>
      <c r="V297" s="11" t="str">
        <f t="shared" ref="V297" si="1864">C296</f>
        <v/>
      </c>
      <c r="W297" s="46"/>
    </row>
    <row r="298" spans="1:23" ht="20.100000000000001" customHeight="1" thickBot="1" x14ac:dyDescent="0.25">
      <c r="A298" s="195"/>
      <c r="B298" s="198"/>
      <c r="C298" s="183"/>
      <c r="D298" s="41"/>
      <c r="E298" s="189"/>
      <c r="F298" s="186"/>
      <c r="G298" s="192"/>
      <c r="H298" s="68"/>
      <c r="I298" s="12" t="str">
        <f ca="1">IF(H298="","",IF(VLOOKUP(H298,Geral!$B$57:$D$67,3,FALSE)="&lt;=",IF(YEAR(NOW())-YEAR(E296)&gt;VLOOKUP(H298,Geral!$B$57:$C$67,2,FALSE),"ý","þ"),IF(VLOOKUP(H298,Geral!$B$57:$D$67,3,FALSE)="&gt;=",IF(YEAR(NOW())-YEAR(E296)&lt;VLOOKUP(H298,Geral!$B$57:$C$67,2,FALSE),"ý","þ"))))</f>
        <v/>
      </c>
      <c r="J298" s="180"/>
      <c r="K298" s="33">
        <f ca="1">IF(H298="",0,IF(OR(H298 = Geral!$A$43,H298 = Geral!$A$44),Geral!$H$15,IF(YEAR(NOW())-YEAR(E296) &lt; 19,Geral!$I$15,Geral!$H$15)))</f>
        <v>0</v>
      </c>
      <c r="L298" s="43"/>
      <c r="M298" s="7" t="str">
        <f ca="1">IF(L298="","",IF(VLOOKUP($H298,Geral!$B$58:$D$67,3,FALSE)="&lt;=",IF(YEAR(NOW())-YEAR(VLOOKUP(L298,Atletas!$B$2:$D$101,3,FALSE))&gt;VLOOKUP($H298,Geral!$B$58:$C$67,2,FALSE),"ý","þ"),IF(VLOOKUP($H298,Geral!$B$58:$D$67,3,FALSE)="&gt;=",IF(YEAR(NOW())-YEAR(VLOOKUP(L298,Atletas!$B$2:$D$101,3,FALSE))&lt;VLOOKUP($H298,Geral!$B$58:$C$67,2,FALSE),"ý","þ"))))</f>
        <v/>
      </c>
      <c r="N298" s="37" t="str">
        <f>IF($L298="","",IF(IFERROR(VLOOKUP($L298,Atletas!$B$2:$F$101,2,FALSE),"") ="","Cadastro não encontrado. Digite os dados.",VLOOKUP($L298,Atletas!$B$2:$F$101,2,FALSE)))</f>
        <v/>
      </c>
      <c r="O298" s="24" t="str">
        <f t="shared" ref="O298" si="1865">G296</f>
        <v/>
      </c>
      <c r="P298" s="39">
        <f t="shared" ref="P298" si="1866">D297</f>
        <v>0</v>
      </c>
      <c r="Q298" s="13">
        <f t="shared" si="1638"/>
        <v>0</v>
      </c>
      <c r="R298" s="13">
        <f t="shared" si="1860"/>
        <v>0</v>
      </c>
      <c r="S298" s="14" t="str">
        <f>E296</f>
        <v/>
      </c>
      <c r="T298" s="13" t="str">
        <f>F296</f>
        <v/>
      </c>
      <c r="U298" s="15">
        <f t="shared" ref="U298" ca="1" si="1867">A296</f>
        <v>0</v>
      </c>
      <c r="V298" s="16" t="str">
        <f t="shared" ref="V298" si="1868">C296</f>
        <v/>
      </c>
      <c r="W298" s="46"/>
    </row>
    <row r="299" spans="1:23" ht="20.100000000000001" customHeight="1" thickBot="1" x14ac:dyDescent="0.25">
      <c r="A299" s="193">
        <f t="shared" ref="A299" ca="1" si="1869">SUM(K299:K301)</f>
        <v>0</v>
      </c>
      <c r="B299" s="196">
        <v>100</v>
      </c>
      <c r="C299" s="181" t="str">
        <f>IF($D300="","",IF(IFERROR(VLOOKUP($D300,Atletas!$B$2:$F$101,5,FALSE),"") ="","CLUBE",VLOOKUP($D300,Atletas!$B$2:$F$101,5,FALSE)))</f>
        <v/>
      </c>
      <c r="D299" s="40"/>
      <c r="E299" s="187" t="str">
        <f>IF($D300="","",IF(IFERROR(VLOOKUP($D300,Atletas!$B$2:$F$101,3,FALSE),"") ="","DD/MM/AAAA",VLOOKUP($D300,Atletas!$B$2:$F$101,3,FALSE)))</f>
        <v/>
      </c>
      <c r="F299" s="184" t="str">
        <f>IF($D300="","",IF(IFERROR(VLOOKUP($D300,Atletas!$B$2:$F$101,4,FALSE),"") ="","Gênero",VLOOKUP($D300,Atletas!$B$2:$F$101,4,FALSE)))</f>
        <v/>
      </c>
      <c r="G299" s="190" t="str">
        <f>IF($D300="","",IF(IFERROR(VLOOKUP($D300,Atletas!$B$2:$F$101,2,FALSE),"") ="","Cadastro não encontrado. Digite os dados.",VLOOKUP($D300,Atletas!$B$2:$F$101,2,FALSE)))</f>
        <v/>
      </c>
      <c r="H299" s="66"/>
      <c r="I299" s="5" t="str">
        <f ca="1">IF(H299="","",IF(VLOOKUP(H299,Geral!$B$13:$D$34,3,FALSE)="&lt;=",IF(YEAR(NOW())-YEAR(E299)&gt;VLOOKUP(H299,Geral!$B$13:$C$34,2,FALSE),"ý","þ"),IF(VLOOKUP(H299,Geral!$B$13:$D$34,3,FALSE)="&gt;=",IF(YEAR(NOW())-YEAR(E299)&lt;VLOOKUP(H299,Geral!$B$13:$C$34,2,FALSE),"ý","þ"))))</f>
        <v/>
      </c>
      <c r="J299" s="178" t="str">
        <f t="shared" ref="J299" si="1870">IF(D300&lt;&gt;"","Sim","Não")</f>
        <v>Não</v>
      </c>
      <c r="K299" s="31">
        <f ca="1">SUM(IF(J299="Sim",IF(H299="",0,IF(OR(H299 = Geral!$A$43,H299 = Geral!$A$44),Geral!$H$13,IF(YEAR(NOW())-YEAR(E299) &lt; 19,Geral!$I$17,Geral!$H$17))),0),IF(H299="",0,IF(OR(H299 = Geral!$A$43,H299 = Geral!$A$44),Geral!$H$13,IF(YEAR(NOW())-YEAR(E299) &lt; 18,Geral!$I$13,Geral!$H$13))))</f>
        <v>0</v>
      </c>
      <c r="L299" s="175"/>
      <c r="M299" s="176"/>
      <c r="N299" s="177"/>
      <c r="O299" s="20" t="str">
        <f t="shared" ref="O299" si="1871">G299</f>
        <v/>
      </c>
      <c r="P299" s="69">
        <f t="shared" ref="P299" si="1872">D300</f>
        <v>0</v>
      </c>
      <c r="Q299" s="70">
        <f t="shared" si="1638"/>
        <v>0</v>
      </c>
      <c r="R299" s="70"/>
      <c r="S299" s="71" t="str">
        <f t="shared" ref="S299" si="1873">E299</f>
        <v/>
      </c>
      <c r="T299" s="70" t="str">
        <f t="shared" ref="T299" si="1874">F299</f>
        <v/>
      </c>
      <c r="U299" s="21">
        <f t="shared" ref="U299" ca="1" si="1875">A299</f>
        <v>0</v>
      </c>
      <c r="V299" s="22" t="str">
        <f t="shared" ref="V299" si="1876">C299</f>
        <v/>
      </c>
      <c r="W299" s="46"/>
    </row>
    <row r="300" spans="1:23" ht="20.100000000000001" customHeight="1" thickBot="1" x14ac:dyDescent="0.25">
      <c r="A300" s="194"/>
      <c r="B300" s="197"/>
      <c r="C300" s="182"/>
      <c r="D300" s="42"/>
      <c r="E300" s="188"/>
      <c r="F300" s="185"/>
      <c r="G300" s="191"/>
      <c r="H300" s="67"/>
      <c r="I300" s="7" t="str">
        <f ca="1">IF(H300="","",IF(VLOOKUP(H300,Geral!$B$35:$D$56,3,FALSE)="&lt;=",IF(YEAR(NOW())-YEAR(E299)&gt;VLOOKUP(H300,Geral!$B$35:$C$56,2,FALSE),"ý","þ"),IF(VLOOKUP(H300,Geral!$B$35:$D$56,3,FALSE)="&gt;=",IF(YEAR(NOW())-YEAR(E299)&lt;VLOOKUP(H300,Geral!$B$35:$C$56,2,FALSE),"ý","þ"))))</f>
        <v/>
      </c>
      <c r="J300" s="179"/>
      <c r="K300" s="32">
        <f ca="1">IF(H300="",0,IF(OR(H300 = Geral!$A$43,H300 = Geral!$A$44),Geral!$H$15,IF(YEAR(NOW())-YEAR(E299) &lt; 19,Geral!$I$15,Geral!$H$15)))</f>
        <v>0</v>
      </c>
      <c r="L300" s="43"/>
      <c r="M300" s="7" t="str">
        <f ca="1">IF(L300="","",IF(VLOOKUP($H300,Geral!$B$36:$D$56,3,FALSE)="&lt;=",IF(YEAR(NOW())-YEAR(VLOOKUP(L300,Atletas!$B$2:$D$101,3,FALSE))&gt;VLOOKUP($H300,Geral!$B$36:$C$56,2,FALSE),"ý","þ"),IF(VLOOKUP($H300,Geral!$B$36:$D$56,3,FALSE)="&gt;=",IF(YEAR(NOW())-YEAR(VLOOKUP(L300,Atletas!$B$2:$D$101,3,FALSE))&lt;VLOOKUP($H300,Geral!$B$36:$C$56,2,FALSE),"ý","þ"))))</f>
        <v/>
      </c>
      <c r="N300" s="36" t="str">
        <f>IF($L300="","",IF(IFERROR(VLOOKUP($L300,Atletas!$B$2:$F$101,2,FALSE),"") ="","Cadastro não encontrado. Digite os dados.",VLOOKUP($L300,Atletas!$B$2:$F$101,2,FALSE)))</f>
        <v/>
      </c>
      <c r="O300" s="23" t="str">
        <f t="shared" ref="O300" si="1877">G299</f>
        <v/>
      </c>
      <c r="P300" s="38">
        <f t="shared" ref="P300" si="1878">D300</f>
        <v>0</v>
      </c>
      <c r="Q300" s="8">
        <f t="shared" si="1638"/>
        <v>0</v>
      </c>
      <c r="R300" s="8">
        <f t="shared" ref="R300:R301" si="1879">L300</f>
        <v>0</v>
      </c>
      <c r="S300" s="9" t="str">
        <f t="shared" ref="S300" si="1880">E299</f>
        <v/>
      </c>
      <c r="T300" s="8" t="str">
        <f t="shared" ref="T300" si="1881">F299</f>
        <v/>
      </c>
      <c r="U300" s="10">
        <f t="shared" ref="U300" ca="1" si="1882">A299</f>
        <v>0</v>
      </c>
      <c r="V300" s="11" t="str">
        <f t="shared" ref="V300" si="1883">C299</f>
        <v/>
      </c>
      <c r="W300" s="46"/>
    </row>
    <row r="301" spans="1:23" ht="20.100000000000001" customHeight="1" thickBot="1" x14ac:dyDescent="0.25">
      <c r="A301" s="200"/>
      <c r="B301" s="201"/>
      <c r="C301" s="202"/>
      <c r="D301" s="47"/>
      <c r="E301" s="203"/>
      <c r="F301" s="204"/>
      <c r="G301" s="199"/>
      <c r="H301" s="68"/>
      <c r="I301" s="12" t="str">
        <f ca="1">IF(H301="","",IF(VLOOKUP(H301,Geral!$B$57:$D$67,3,FALSE)="&lt;=",IF(YEAR(NOW())-YEAR(E299)&gt;VLOOKUP(H301,Geral!$B$57:$C$67,2,FALSE),"ý","þ"),IF(VLOOKUP(H301,Geral!$B$57:$D$67,3,FALSE)="&gt;=",IF(YEAR(NOW())-YEAR(E299)&lt;VLOOKUP(H301,Geral!$B$57:$C$67,2,FALSE),"ý","þ"))))</f>
        <v/>
      </c>
      <c r="J301" s="180"/>
      <c r="K301" s="33">
        <f ca="1">IF(H301="",0,IF(OR(H301 = Geral!$A$43,H301 = Geral!$A$44),Geral!$H$15,IF(YEAR(NOW())-YEAR(E299) &lt; 19,Geral!$I$15,Geral!$H$15)))</f>
        <v>0</v>
      </c>
      <c r="L301" s="48"/>
      <c r="M301" s="7" t="str">
        <f ca="1">IF(L301="","",IF(VLOOKUP($H301,Geral!$B$58:$D$67,3,FALSE)="&lt;=",IF(YEAR(NOW())-YEAR(VLOOKUP(L301,Atletas!$B$2:$D$101,3,FALSE))&gt;VLOOKUP($H301,Geral!$B$58:$C$67,2,FALSE),"ý","þ"),IF(VLOOKUP($H301,Geral!$B$58:$D$67,3,FALSE)="&gt;=",IF(YEAR(NOW())-YEAR(VLOOKUP(L301,Atletas!$B$2:$D$101,3,FALSE))&lt;VLOOKUP($H301,Geral!$B$58:$C$67,2,FALSE),"ý","þ"))))</f>
        <v/>
      </c>
      <c r="N301" s="49" t="str">
        <f>IF($L301="","",IF(IFERROR(VLOOKUP($L301,Atletas!$B$2:$F$101,2,FALSE),"") ="","Cadastro não encontrado. Digite os dados.",VLOOKUP($L301,Atletas!$B$2:$F$101,2,FALSE)))</f>
        <v/>
      </c>
      <c r="O301" s="50" t="str">
        <f t="shared" ref="O301" si="1884">G299</f>
        <v/>
      </c>
      <c r="P301" s="51">
        <f t="shared" ref="P301" si="1885">D300</f>
        <v>0</v>
      </c>
      <c r="Q301" s="52">
        <f t="shared" si="1638"/>
        <v>0</v>
      </c>
      <c r="R301" s="52">
        <f t="shared" si="1879"/>
        <v>0</v>
      </c>
      <c r="S301" s="53" t="str">
        <f t="shared" ref="S301:T301" si="1886">E299</f>
        <v/>
      </c>
      <c r="T301" s="52" t="str">
        <f t="shared" si="1886"/>
        <v/>
      </c>
      <c r="U301" s="54">
        <f t="shared" ref="U301" ca="1" si="1887">A299</f>
        <v>0</v>
      </c>
      <c r="V301" s="55" t="str">
        <f t="shared" ref="V301" si="1888">C299</f>
        <v/>
      </c>
      <c r="W301" s="56"/>
    </row>
  </sheetData>
  <sheetProtection algorithmName="SHA-512" hashValue="2Xpuw0QR/PsMeoXOJe0kamRc7v0bkfhbuN6gNfcEXN4M53gK3y2SnH/nAkpZoDSqmoOp2429ixUiIBoTxjSh8w==" saltValue="HzjVQF36QeYwTDgHm43n2A==" spinCount="100000" sheet="1" objects="1" scenarios="1" autoFilter="0"/>
  <protectedRanges>
    <protectedRange algorithmName="SHA-512" hashValue="wJBCBQDf/c5nsfJokrtjHPygLUFRdA52weIsnaIw8NrACiXklnut9Juvvj1KcoY1TMnEDawsI4IbMjeG8mw+hQ==" saltValue="iqfycNPMdlLyedwd7JFWXQ==" spinCount="100000" sqref="N3:N4 C2:C301 N6:N7 N9:N10 N12:N13 N15:N16 N18:N19 N21:N22 N24:N25 N27:N28 N30:N31 N33:N34 N36:N37 N39:N40 N42:N43 N45:N46 N48:N49 N51:N52 N54:N55 N57:N58 N60:N61 N63:N64 N66:N67 N69:N70 N72:N73 N75:N76 N78:N79 N81:N82 N84:N85 N87:N88 N90:N91 N93:N94 N96:N97 N99:N100 N102:N103 N105:N106 N108:N109 N111:N112 N114:N115 N117:N118 N120:N121 N123:N124 N126:N127 N129:N130 N132:N133 N135:N136 N138:N139 N141:N142 N144:N145 N147:N148 N150:N151 N153:N154 N156:N157 N159:N160 N162:N163 N165:N166 N168:N169 N171:N172 N174:N175 N177:N178 N180:N181 N183:N184 N186:N187 N189:N190 N192:N193 N195:N196 N198:N199 N201:N202 N204:N205 N207:N208 N210:N211 N213:N214 N216:N217 N219:N220 N222:N223 N225:N226 N228:N229 N231:N232 N234:N235 N237:N238 N240:N241 N243:N244 N246:N247 N249:N250 N252:N253 N255:N256 N258:N259 N261:N262 N264:N265 N267:N268 N270:N271 N273:N274 N276:N277 N279:N280 N282:N283 N285:N286 N288:N289 N291:N292 N294:N295 N297:N298 N300:N301 E2:G301" name="Dados Faltantes"/>
  </protectedRanges>
  <autoFilter ref="A1:N1" xr:uid="{00000000-0009-0000-0000-000002000000}"/>
  <mergeCells count="800">
    <mergeCell ref="J2:J4"/>
    <mergeCell ref="G5:G7"/>
    <mergeCell ref="L5:N5"/>
    <mergeCell ref="A8:A10"/>
    <mergeCell ref="B8:B10"/>
    <mergeCell ref="C8:C10"/>
    <mergeCell ref="E8:E10"/>
    <mergeCell ref="F8:F10"/>
    <mergeCell ref="G8:G10"/>
    <mergeCell ref="L8:N8"/>
    <mergeCell ref="A5:A7"/>
    <mergeCell ref="B5:B7"/>
    <mergeCell ref="C5:C7"/>
    <mergeCell ref="E5:E7"/>
    <mergeCell ref="F5:F7"/>
    <mergeCell ref="J5:J7"/>
    <mergeCell ref="J8:J10"/>
    <mergeCell ref="G11:G13"/>
    <mergeCell ref="L11:N11"/>
    <mergeCell ref="A14:A16"/>
    <mergeCell ref="B14:B16"/>
    <mergeCell ref="C14:C16"/>
    <mergeCell ref="E14:E16"/>
    <mergeCell ref="F14:F16"/>
    <mergeCell ref="G14:G16"/>
    <mergeCell ref="L14:N14"/>
    <mergeCell ref="A11:A13"/>
    <mergeCell ref="B11:B13"/>
    <mergeCell ref="C11:C13"/>
    <mergeCell ref="E11:E13"/>
    <mergeCell ref="F11:F13"/>
    <mergeCell ref="J11:J13"/>
    <mergeCell ref="J14:J16"/>
    <mergeCell ref="G17:G19"/>
    <mergeCell ref="L17:N17"/>
    <mergeCell ref="A20:A22"/>
    <mergeCell ref="B20:B22"/>
    <mergeCell ref="C20:C22"/>
    <mergeCell ref="E20:E22"/>
    <mergeCell ref="F20:F22"/>
    <mergeCell ref="G20:G22"/>
    <mergeCell ref="L20:N20"/>
    <mergeCell ref="A17:A19"/>
    <mergeCell ref="B17:B19"/>
    <mergeCell ref="C17:C19"/>
    <mergeCell ref="E17:E19"/>
    <mergeCell ref="F17:F19"/>
    <mergeCell ref="J17:J19"/>
    <mergeCell ref="J20:J22"/>
    <mergeCell ref="G23:G25"/>
    <mergeCell ref="L23:N23"/>
    <mergeCell ref="A26:A28"/>
    <mergeCell ref="B26:B28"/>
    <mergeCell ref="C26:C28"/>
    <mergeCell ref="E26:E28"/>
    <mergeCell ref="F26:F28"/>
    <mergeCell ref="G26:G28"/>
    <mergeCell ref="L26:N26"/>
    <mergeCell ref="A23:A25"/>
    <mergeCell ref="B23:B25"/>
    <mergeCell ref="C23:C25"/>
    <mergeCell ref="E23:E25"/>
    <mergeCell ref="F23:F25"/>
    <mergeCell ref="J23:J25"/>
    <mergeCell ref="J26:J28"/>
    <mergeCell ref="G29:G31"/>
    <mergeCell ref="L29:N29"/>
    <mergeCell ref="A32:A34"/>
    <mergeCell ref="B32:B34"/>
    <mergeCell ref="C32:C34"/>
    <mergeCell ref="E32:E34"/>
    <mergeCell ref="F32:F34"/>
    <mergeCell ref="G32:G34"/>
    <mergeCell ref="L32:N32"/>
    <mergeCell ref="A29:A31"/>
    <mergeCell ref="B29:B31"/>
    <mergeCell ref="C29:C31"/>
    <mergeCell ref="E29:E31"/>
    <mergeCell ref="F29:F31"/>
    <mergeCell ref="J29:J31"/>
    <mergeCell ref="J32:J34"/>
    <mergeCell ref="G35:G37"/>
    <mergeCell ref="L35:N35"/>
    <mergeCell ref="A38:A40"/>
    <mergeCell ref="B38:B40"/>
    <mergeCell ref="C38:C40"/>
    <mergeCell ref="E38:E40"/>
    <mergeCell ref="F38:F40"/>
    <mergeCell ref="G38:G40"/>
    <mergeCell ref="L38:N38"/>
    <mergeCell ref="A35:A37"/>
    <mergeCell ref="B35:B37"/>
    <mergeCell ref="C35:C37"/>
    <mergeCell ref="E35:E37"/>
    <mergeCell ref="F35:F37"/>
    <mergeCell ref="J35:J37"/>
    <mergeCell ref="J38:J40"/>
    <mergeCell ref="G41:G43"/>
    <mergeCell ref="L41:N41"/>
    <mergeCell ref="A44:A46"/>
    <mergeCell ref="B44:B46"/>
    <mergeCell ref="C44:C46"/>
    <mergeCell ref="E44:E46"/>
    <mergeCell ref="F44:F46"/>
    <mergeCell ref="G44:G46"/>
    <mergeCell ref="L44:N44"/>
    <mergeCell ref="A41:A43"/>
    <mergeCell ref="B41:B43"/>
    <mergeCell ref="C41:C43"/>
    <mergeCell ref="E41:E43"/>
    <mergeCell ref="F41:F43"/>
    <mergeCell ref="J41:J43"/>
    <mergeCell ref="J44:J46"/>
    <mergeCell ref="G47:G49"/>
    <mergeCell ref="L47:N47"/>
    <mergeCell ref="A50:A52"/>
    <mergeCell ref="B50:B52"/>
    <mergeCell ref="C50:C52"/>
    <mergeCell ref="E50:E52"/>
    <mergeCell ref="F50:F52"/>
    <mergeCell ref="G50:G52"/>
    <mergeCell ref="L50:N50"/>
    <mergeCell ref="A47:A49"/>
    <mergeCell ref="B47:B49"/>
    <mergeCell ref="C47:C49"/>
    <mergeCell ref="E47:E49"/>
    <mergeCell ref="F47:F49"/>
    <mergeCell ref="J47:J49"/>
    <mergeCell ref="J50:J52"/>
    <mergeCell ref="G53:G55"/>
    <mergeCell ref="L53:N53"/>
    <mergeCell ref="A56:A58"/>
    <mergeCell ref="B56:B58"/>
    <mergeCell ref="C56:C58"/>
    <mergeCell ref="E56:E58"/>
    <mergeCell ref="F56:F58"/>
    <mergeCell ref="G56:G58"/>
    <mergeCell ref="L56:N56"/>
    <mergeCell ref="A53:A55"/>
    <mergeCell ref="B53:B55"/>
    <mergeCell ref="C53:C55"/>
    <mergeCell ref="E53:E55"/>
    <mergeCell ref="F53:F55"/>
    <mergeCell ref="J53:J55"/>
    <mergeCell ref="J56:J58"/>
    <mergeCell ref="G59:G61"/>
    <mergeCell ref="L59:N59"/>
    <mergeCell ref="A62:A64"/>
    <mergeCell ref="B62:B64"/>
    <mergeCell ref="C62:C64"/>
    <mergeCell ref="E62:E64"/>
    <mergeCell ref="F62:F64"/>
    <mergeCell ref="G62:G64"/>
    <mergeCell ref="L62:N62"/>
    <mergeCell ref="A59:A61"/>
    <mergeCell ref="B59:B61"/>
    <mergeCell ref="C59:C61"/>
    <mergeCell ref="E59:E61"/>
    <mergeCell ref="F59:F61"/>
    <mergeCell ref="J59:J61"/>
    <mergeCell ref="J62:J64"/>
    <mergeCell ref="G65:G67"/>
    <mergeCell ref="L65:N65"/>
    <mergeCell ref="A68:A70"/>
    <mergeCell ref="B68:B70"/>
    <mergeCell ref="C68:C70"/>
    <mergeCell ref="E68:E70"/>
    <mergeCell ref="F68:F70"/>
    <mergeCell ref="G68:G70"/>
    <mergeCell ref="L68:N68"/>
    <mergeCell ref="A65:A67"/>
    <mergeCell ref="B65:B67"/>
    <mergeCell ref="C65:C67"/>
    <mergeCell ref="E65:E67"/>
    <mergeCell ref="F65:F67"/>
    <mergeCell ref="J65:J67"/>
    <mergeCell ref="J68:J70"/>
    <mergeCell ref="G71:G73"/>
    <mergeCell ref="L71:N71"/>
    <mergeCell ref="A74:A76"/>
    <mergeCell ref="B74:B76"/>
    <mergeCell ref="C74:C76"/>
    <mergeCell ref="E74:E76"/>
    <mergeCell ref="F74:F76"/>
    <mergeCell ref="G74:G76"/>
    <mergeCell ref="L74:N74"/>
    <mergeCell ref="A71:A73"/>
    <mergeCell ref="B71:B73"/>
    <mergeCell ref="C71:C73"/>
    <mergeCell ref="E71:E73"/>
    <mergeCell ref="F71:F73"/>
    <mergeCell ref="J71:J73"/>
    <mergeCell ref="J74:J76"/>
    <mergeCell ref="G77:G79"/>
    <mergeCell ref="L77:N77"/>
    <mergeCell ref="A80:A82"/>
    <mergeCell ref="B80:B82"/>
    <mergeCell ref="C80:C82"/>
    <mergeCell ref="E80:E82"/>
    <mergeCell ref="F80:F82"/>
    <mergeCell ref="G80:G82"/>
    <mergeCell ref="L80:N80"/>
    <mergeCell ref="A77:A79"/>
    <mergeCell ref="B77:B79"/>
    <mergeCell ref="C77:C79"/>
    <mergeCell ref="E77:E79"/>
    <mergeCell ref="F77:F79"/>
    <mergeCell ref="J77:J79"/>
    <mergeCell ref="J80:J82"/>
    <mergeCell ref="G83:G85"/>
    <mergeCell ref="L83:N83"/>
    <mergeCell ref="A86:A88"/>
    <mergeCell ref="B86:B88"/>
    <mergeCell ref="C86:C88"/>
    <mergeCell ref="E86:E88"/>
    <mergeCell ref="F86:F88"/>
    <mergeCell ref="G86:G88"/>
    <mergeCell ref="L86:N86"/>
    <mergeCell ref="A83:A85"/>
    <mergeCell ref="B83:B85"/>
    <mergeCell ref="C83:C85"/>
    <mergeCell ref="E83:E85"/>
    <mergeCell ref="F83:F85"/>
    <mergeCell ref="J83:J85"/>
    <mergeCell ref="J86:J88"/>
    <mergeCell ref="G89:G91"/>
    <mergeCell ref="L89:N89"/>
    <mergeCell ref="A92:A94"/>
    <mergeCell ref="B92:B94"/>
    <mergeCell ref="C92:C94"/>
    <mergeCell ref="E92:E94"/>
    <mergeCell ref="F92:F94"/>
    <mergeCell ref="G92:G94"/>
    <mergeCell ref="L92:N92"/>
    <mergeCell ref="A89:A91"/>
    <mergeCell ref="B89:B91"/>
    <mergeCell ref="C89:C91"/>
    <mergeCell ref="E89:E91"/>
    <mergeCell ref="F89:F91"/>
    <mergeCell ref="J89:J91"/>
    <mergeCell ref="J92:J94"/>
    <mergeCell ref="G95:G97"/>
    <mergeCell ref="L95:N95"/>
    <mergeCell ref="A98:A100"/>
    <mergeCell ref="B98:B100"/>
    <mergeCell ref="C98:C100"/>
    <mergeCell ref="E98:E100"/>
    <mergeCell ref="F98:F100"/>
    <mergeCell ref="G98:G100"/>
    <mergeCell ref="L98:N98"/>
    <mergeCell ref="A95:A97"/>
    <mergeCell ref="B95:B97"/>
    <mergeCell ref="C95:C97"/>
    <mergeCell ref="E95:E97"/>
    <mergeCell ref="F95:F97"/>
    <mergeCell ref="J95:J97"/>
    <mergeCell ref="J98:J100"/>
    <mergeCell ref="G101:G103"/>
    <mergeCell ref="L101:N101"/>
    <mergeCell ref="A104:A106"/>
    <mergeCell ref="B104:B106"/>
    <mergeCell ref="C104:C106"/>
    <mergeCell ref="E104:E106"/>
    <mergeCell ref="F104:F106"/>
    <mergeCell ref="G104:G106"/>
    <mergeCell ref="L104:N104"/>
    <mergeCell ref="A101:A103"/>
    <mergeCell ref="B101:B103"/>
    <mergeCell ref="C101:C103"/>
    <mergeCell ref="E101:E103"/>
    <mergeCell ref="F101:F103"/>
    <mergeCell ref="J101:J103"/>
    <mergeCell ref="J104:J106"/>
    <mergeCell ref="G107:G109"/>
    <mergeCell ref="L107:N107"/>
    <mergeCell ref="A110:A112"/>
    <mergeCell ref="B110:B112"/>
    <mergeCell ref="C110:C112"/>
    <mergeCell ref="E110:E112"/>
    <mergeCell ref="F110:F112"/>
    <mergeCell ref="G110:G112"/>
    <mergeCell ref="L110:N110"/>
    <mergeCell ref="A107:A109"/>
    <mergeCell ref="B107:B109"/>
    <mergeCell ref="C107:C109"/>
    <mergeCell ref="E107:E109"/>
    <mergeCell ref="F107:F109"/>
    <mergeCell ref="J107:J109"/>
    <mergeCell ref="J110:J112"/>
    <mergeCell ref="G113:G115"/>
    <mergeCell ref="L113:N113"/>
    <mergeCell ref="A116:A118"/>
    <mergeCell ref="B116:B118"/>
    <mergeCell ref="C116:C118"/>
    <mergeCell ref="E116:E118"/>
    <mergeCell ref="F116:F118"/>
    <mergeCell ref="G116:G118"/>
    <mergeCell ref="L116:N116"/>
    <mergeCell ref="A113:A115"/>
    <mergeCell ref="B113:B115"/>
    <mergeCell ref="C113:C115"/>
    <mergeCell ref="E113:E115"/>
    <mergeCell ref="F113:F115"/>
    <mergeCell ref="J113:J115"/>
    <mergeCell ref="J116:J118"/>
    <mergeCell ref="G119:G121"/>
    <mergeCell ref="L119:N119"/>
    <mergeCell ref="A122:A124"/>
    <mergeCell ref="B122:B124"/>
    <mergeCell ref="C122:C124"/>
    <mergeCell ref="E122:E124"/>
    <mergeCell ref="F122:F124"/>
    <mergeCell ref="G122:G124"/>
    <mergeCell ref="L122:N122"/>
    <mergeCell ref="A119:A121"/>
    <mergeCell ref="B119:B121"/>
    <mergeCell ref="C119:C121"/>
    <mergeCell ref="E119:E121"/>
    <mergeCell ref="F119:F121"/>
    <mergeCell ref="J119:J121"/>
    <mergeCell ref="J122:J124"/>
    <mergeCell ref="G125:G127"/>
    <mergeCell ref="L125:N125"/>
    <mergeCell ref="A128:A130"/>
    <mergeCell ref="B128:B130"/>
    <mergeCell ref="C128:C130"/>
    <mergeCell ref="E128:E130"/>
    <mergeCell ref="F128:F130"/>
    <mergeCell ref="G128:G130"/>
    <mergeCell ref="L128:N128"/>
    <mergeCell ref="A125:A127"/>
    <mergeCell ref="B125:B127"/>
    <mergeCell ref="C125:C127"/>
    <mergeCell ref="E125:E127"/>
    <mergeCell ref="F125:F127"/>
    <mergeCell ref="J125:J127"/>
    <mergeCell ref="J128:J130"/>
    <mergeCell ref="G131:G133"/>
    <mergeCell ref="L131:N131"/>
    <mergeCell ref="A134:A136"/>
    <mergeCell ref="B134:B136"/>
    <mergeCell ref="C134:C136"/>
    <mergeCell ref="E134:E136"/>
    <mergeCell ref="F134:F136"/>
    <mergeCell ref="G134:G136"/>
    <mergeCell ref="L134:N134"/>
    <mergeCell ref="A131:A133"/>
    <mergeCell ref="B131:B133"/>
    <mergeCell ref="C131:C133"/>
    <mergeCell ref="E131:E133"/>
    <mergeCell ref="F131:F133"/>
    <mergeCell ref="J131:J133"/>
    <mergeCell ref="J134:J136"/>
    <mergeCell ref="G137:G139"/>
    <mergeCell ref="L137:N137"/>
    <mergeCell ref="A140:A142"/>
    <mergeCell ref="B140:B142"/>
    <mergeCell ref="C140:C142"/>
    <mergeCell ref="E140:E142"/>
    <mergeCell ref="F140:F142"/>
    <mergeCell ref="G140:G142"/>
    <mergeCell ref="L140:N140"/>
    <mergeCell ref="A137:A139"/>
    <mergeCell ref="B137:B139"/>
    <mergeCell ref="C137:C139"/>
    <mergeCell ref="E137:E139"/>
    <mergeCell ref="F137:F139"/>
    <mergeCell ref="J137:J139"/>
    <mergeCell ref="J140:J142"/>
    <mergeCell ref="G143:G145"/>
    <mergeCell ref="L143:N143"/>
    <mergeCell ref="A146:A148"/>
    <mergeCell ref="B146:B148"/>
    <mergeCell ref="C146:C148"/>
    <mergeCell ref="E146:E148"/>
    <mergeCell ref="F146:F148"/>
    <mergeCell ref="G146:G148"/>
    <mergeCell ref="L146:N146"/>
    <mergeCell ref="A143:A145"/>
    <mergeCell ref="B143:B145"/>
    <mergeCell ref="C143:C145"/>
    <mergeCell ref="E143:E145"/>
    <mergeCell ref="F143:F145"/>
    <mergeCell ref="J143:J145"/>
    <mergeCell ref="J146:J148"/>
    <mergeCell ref="G149:G151"/>
    <mergeCell ref="L149:N149"/>
    <mergeCell ref="A152:A154"/>
    <mergeCell ref="B152:B154"/>
    <mergeCell ref="C152:C154"/>
    <mergeCell ref="E152:E154"/>
    <mergeCell ref="F152:F154"/>
    <mergeCell ref="G152:G154"/>
    <mergeCell ref="L152:N152"/>
    <mergeCell ref="A149:A151"/>
    <mergeCell ref="B149:B151"/>
    <mergeCell ref="C149:C151"/>
    <mergeCell ref="E149:E151"/>
    <mergeCell ref="F149:F151"/>
    <mergeCell ref="J149:J151"/>
    <mergeCell ref="J152:J154"/>
    <mergeCell ref="G155:G157"/>
    <mergeCell ref="L155:N155"/>
    <mergeCell ref="A158:A160"/>
    <mergeCell ref="B158:B160"/>
    <mergeCell ref="C158:C160"/>
    <mergeCell ref="E158:E160"/>
    <mergeCell ref="F158:F160"/>
    <mergeCell ref="G158:G160"/>
    <mergeCell ref="L158:N158"/>
    <mergeCell ref="A155:A157"/>
    <mergeCell ref="B155:B157"/>
    <mergeCell ref="C155:C157"/>
    <mergeCell ref="E155:E157"/>
    <mergeCell ref="F155:F157"/>
    <mergeCell ref="J155:J157"/>
    <mergeCell ref="J158:J160"/>
    <mergeCell ref="G161:G163"/>
    <mergeCell ref="L161:N161"/>
    <mergeCell ref="A164:A166"/>
    <mergeCell ref="B164:B166"/>
    <mergeCell ref="C164:C166"/>
    <mergeCell ref="E164:E166"/>
    <mergeCell ref="F164:F166"/>
    <mergeCell ref="G164:G166"/>
    <mergeCell ref="L164:N164"/>
    <mergeCell ref="A161:A163"/>
    <mergeCell ref="B161:B163"/>
    <mergeCell ref="C161:C163"/>
    <mergeCell ref="E161:E163"/>
    <mergeCell ref="F161:F163"/>
    <mergeCell ref="J161:J163"/>
    <mergeCell ref="J164:J166"/>
    <mergeCell ref="G167:G169"/>
    <mergeCell ref="L167:N167"/>
    <mergeCell ref="A170:A172"/>
    <mergeCell ref="B170:B172"/>
    <mergeCell ref="C170:C172"/>
    <mergeCell ref="E170:E172"/>
    <mergeCell ref="F170:F172"/>
    <mergeCell ref="G170:G172"/>
    <mergeCell ref="L170:N170"/>
    <mergeCell ref="A167:A169"/>
    <mergeCell ref="B167:B169"/>
    <mergeCell ref="C167:C169"/>
    <mergeCell ref="E167:E169"/>
    <mergeCell ref="F167:F169"/>
    <mergeCell ref="J167:J169"/>
    <mergeCell ref="J170:J172"/>
    <mergeCell ref="G173:G175"/>
    <mergeCell ref="L173:N173"/>
    <mergeCell ref="A176:A178"/>
    <mergeCell ref="B176:B178"/>
    <mergeCell ref="C176:C178"/>
    <mergeCell ref="E176:E178"/>
    <mergeCell ref="F176:F178"/>
    <mergeCell ref="G176:G178"/>
    <mergeCell ref="L176:N176"/>
    <mergeCell ref="A173:A175"/>
    <mergeCell ref="B173:B175"/>
    <mergeCell ref="C173:C175"/>
    <mergeCell ref="E173:E175"/>
    <mergeCell ref="F173:F175"/>
    <mergeCell ref="J173:J175"/>
    <mergeCell ref="J176:J178"/>
    <mergeCell ref="G179:G181"/>
    <mergeCell ref="L179:N179"/>
    <mergeCell ref="A182:A184"/>
    <mergeCell ref="B182:B184"/>
    <mergeCell ref="C182:C184"/>
    <mergeCell ref="E182:E184"/>
    <mergeCell ref="F182:F184"/>
    <mergeCell ref="G182:G184"/>
    <mergeCell ref="L182:N182"/>
    <mergeCell ref="A179:A181"/>
    <mergeCell ref="B179:B181"/>
    <mergeCell ref="C179:C181"/>
    <mergeCell ref="E179:E181"/>
    <mergeCell ref="F179:F181"/>
    <mergeCell ref="J179:J181"/>
    <mergeCell ref="J182:J184"/>
    <mergeCell ref="G185:G187"/>
    <mergeCell ref="L185:N185"/>
    <mergeCell ref="A188:A190"/>
    <mergeCell ref="B188:B190"/>
    <mergeCell ref="C188:C190"/>
    <mergeCell ref="E188:E190"/>
    <mergeCell ref="F188:F190"/>
    <mergeCell ref="G188:G190"/>
    <mergeCell ref="L188:N188"/>
    <mergeCell ref="A185:A187"/>
    <mergeCell ref="B185:B187"/>
    <mergeCell ref="C185:C187"/>
    <mergeCell ref="E185:E187"/>
    <mergeCell ref="F185:F187"/>
    <mergeCell ref="J185:J187"/>
    <mergeCell ref="J188:J190"/>
    <mergeCell ref="G191:G193"/>
    <mergeCell ref="L191:N191"/>
    <mergeCell ref="A194:A196"/>
    <mergeCell ref="B194:B196"/>
    <mergeCell ref="C194:C196"/>
    <mergeCell ref="E194:E196"/>
    <mergeCell ref="F194:F196"/>
    <mergeCell ref="G194:G196"/>
    <mergeCell ref="L194:N194"/>
    <mergeCell ref="A191:A193"/>
    <mergeCell ref="B191:B193"/>
    <mergeCell ref="C191:C193"/>
    <mergeCell ref="E191:E193"/>
    <mergeCell ref="F191:F193"/>
    <mergeCell ref="J191:J193"/>
    <mergeCell ref="J194:J196"/>
    <mergeCell ref="G197:G199"/>
    <mergeCell ref="L197:N197"/>
    <mergeCell ref="A200:A202"/>
    <mergeCell ref="B200:B202"/>
    <mergeCell ref="C200:C202"/>
    <mergeCell ref="E200:E202"/>
    <mergeCell ref="F200:F202"/>
    <mergeCell ref="G200:G202"/>
    <mergeCell ref="L200:N200"/>
    <mergeCell ref="A197:A199"/>
    <mergeCell ref="B197:B199"/>
    <mergeCell ref="C197:C199"/>
    <mergeCell ref="E197:E199"/>
    <mergeCell ref="F197:F199"/>
    <mergeCell ref="J197:J199"/>
    <mergeCell ref="J200:J202"/>
    <mergeCell ref="G203:G205"/>
    <mergeCell ref="L203:N203"/>
    <mergeCell ref="A206:A208"/>
    <mergeCell ref="B206:B208"/>
    <mergeCell ref="C206:C208"/>
    <mergeCell ref="E206:E208"/>
    <mergeCell ref="F206:F208"/>
    <mergeCell ref="G206:G208"/>
    <mergeCell ref="L206:N206"/>
    <mergeCell ref="A203:A205"/>
    <mergeCell ref="B203:B205"/>
    <mergeCell ref="C203:C205"/>
    <mergeCell ref="E203:E205"/>
    <mergeCell ref="F203:F205"/>
    <mergeCell ref="J203:J205"/>
    <mergeCell ref="J206:J208"/>
    <mergeCell ref="G209:G211"/>
    <mergeCell ref="L209:N209"/>
    <mergeCell ref="A212:A214"/>
    <mergeCell ref="B212:B214"/>
    <mergeCell ref="C212:C214"/>
    <mergeCell ref="E212:E214"/>
    <mergeCell ref="F212:F214"/>
    <mergeCell ref="G212:G214"/>
    <mergeCell ref="L212:N212"/>
    <mergeCell ref="A209:A211"/>
    <mergeCell ref="B209:B211"/>
    <mergeCell ref="C209:C211"/>
    <mergeCell ref="E209:E211"/>
    <mergeCell ref="F209:F211"/>
    <mergeCell ref="J209:J211"/>
    <mergeCell ref="J212:J214"/>
    <mergeCell ref="G215:G217"/>
    <mergeCell ref="L215:N215"/>
    <mergeCell ref="A218:A220"/>
    <mergeCell ref="B218:B220"/>
    <mergeCell ref="C218:C220"/>
    <mergeCell ref="E218:E220"/>
    <mergeCell ref="F218:F220"/>
    <mergeCell ref="G218:G220"/>
    <mergeCell ref="L218:N218"/>
    <mergeCell ref="A215:A217"/>
    <mergeCell ref="B215:B217"/>
    <mergeCell ref="C215:C217"/>
    <mergeCell ref="E215:E217"/>
    <mergeCell ref="F215:F217"/>
    <mergeCell ref="J215:J217"/>
    <mergeCell ref="J218:J220"/>
    <mergeCell ref="G221:G223"/>
    <mergeCell ref="L221:N221"/>
    <mergeCell ref="A224:A226"/>
    <mergeCell ref="B224:B226"/>
    <mergeCell ref="C224:C226"/>
    <mergeCell ref="E224:E226"/>
    <mergeCell ref="F224:F226"/>
    <mergeCell ref="G224:G226"/>
    <mergeCell ref="L224:N224"/>
    <mergeCell ref="A221:A223"/>
    <mergeCell ref="B221:B223"/>
    <mergeCell ref="C221:C223"/>
    <mergeCell ref="E221:E223"/>
    <mergeCell ref="F221:F223"/>
    <mergeCell ref="J221:J223"/>
    <mergeCell ref="J224:J226"/>
    <mergeCell ref="G227:G229"/>
    <mergeCell ref="L227:N227"/>
    <mergeCell ref="A230:A232"/>
    <mergeCell ref="B230:B232"/>
    <mergeCell ref="C230:C232"/>
    <mergeCell ref="E230:E232"/>
    <mergeCell ref="F230:F232"/>
    <mergeCell ref="G230:G232"/>
    <mergeCell ref="L230:N230"/>
    <mergeCell ref="A227:A229"/>
    <mergeCell ref="B227:B229"/>
    <mergeCell ref="C227:C229"/>
    <mergeCell ref="E227:E229"/>
    <mergeCell ref="F227:F229"/>
    <mergeCell ref="J227:J229"/>
    <mergeCell ref="J230:J232"/>
    <mergeCell ref="G233:G235"/>
    <mergeCell ref="L233:N233"/>
    <mergeCell ref="A236:A238"/>
    <mergeCell ref="B236:B238"/>
    <mergeCell ref="C236:C238"/>
    <mergeCell ref="E236:E238"/>
    <mergeCell ref="F236:F238"/>
    <mergeCell ref="G236:G238"/>
    <mergeCell ref="L236:N236"/>
    <mergeCell ref="A233:A235"/>
    <mergeCell ref="B233:B235"/>
    <mergeCell ref="C233:C235"/>
    <mergeCell ref="E233:E235"/>
    <mergeCell ref="F233:F235"/>
    <mergeCell ref="J233:J235"/>
    <mergeCell ref="J236:J238"/>
    <mergeCell ref="G239:G241"/>
    <mergeCell ref="L239:N239"/>
    <mergeCell ref="A242:A244"/>
    <mergeCell ref="B242:B244"/>
    <mergeCell ref="C242:C244"/>
    <mergeCell ref="E242:E244"/>
    <mergeCell ref="F242:F244"/>
    <mergeCell ref="G242:G244"/>
    <mergeCell ref="L242:N242"/>
    <mergeCell ref="A239:A241"/>
    <mergeCell ref="B239:B241"/>
    <mergeCell ref="C239:C241"/>
    <mergeCell ref="E239:E241"/>
    <mergeCell ref="F239:F241"/>
    <mergeCell ref="J239:J241"/>
    <mergeCell ref="J242:J244"/>
    <mergeCell ref="G245:G247"/>
    <mergeCell ref="L245:N245"/>
    <mergeCell ref="A248:A250"/>
    <mergeCell ref="B248:B250"/>
    <mergeCell ref="C248:C250"/>
    <mergeCell ref="E248:E250"/>
    <mergeCell ref="F248:F250"/>
    <mergeCell ref="G248:G250"/>
    <mergeCell ref="L248:N248"/>
    <mergeCell ref="A245:A247"/>
    <mergeCell ref="B245:B247"/>
    <mergeCell ref="C245:C247"/>
    <mergeCell ref="E245:E247"/>
    <mergeCell ref="F245:F247"/>
    <mergeCell ref="J245:J247"/>
    <mergeCell ref="J248:J250"/>
    <mergeCell ref="G251:G253"/>
    <mergeCell ref="L251:N251"/>
    <mergeCell ref="A254:A256"/>
    <mergeCell ref="B254:B256"/>
    <mergeCell ref="C254:C256"/>
    <mergeCell ref="E254:E256"/>
    <mergeCell ref="F254:F256"/>
    <mergeCell ref="G254:G256"/>
    <mergeCell ref="L254:N254"/>
    <mergeCell ref="A251:A253"/>
    <mergeCell ref="B251:B253"/>
    <mergeCell ref="C251:C253"/>
    <mergeCell ref="E251:E253"/>
    <mergeCell ref="F251:F253"/>
    <mergeCell ref="J251:J253"/>
    <mergeCell ref="J254:J256"/>
    <mergeCell ref="G257:G259"/>
    <mergeCell ref="L257:N257"/>
    <mergeCell ref="A260:A262"/>
    <mergeCell ref="B260:B262"/>
    <mergeCell ref="C260:C262"/>
    <mergeCell ref="E260:E262"/>
    <mergeCell ref="F260:F262"/>
    <mergeCell ref="G260:G262"/>
    <mergeCell ref="L260:N260"/>
    <mergeCell ref="A257:A259"/>
    <mergeCell ref="B257:B259"/>
    <mergeCell ref="C257:C259"/>
    <mergeCell ref="E257:E259"/>
    <mergeCell ref="F257:F259"/>
    <mergeCell ref="J257:J259"/>
    <mergeCell ref="J260:J262"/>
    <mergeCell ref="G263:G265"/>
    <mergeCell ref="L263:N263"/>
    <mergeCell ref="A266:A268"/>
    <mergeCell ref="B266:B268"/>
    <mergeCell ref="C266:C268"/>
    <mergeCell ref="E266:E268"/>
    <mergeCell ref="F266:F268"/>
    <mergeCell ref="G266:G268"/>
    <mergeCell ref="L266:N266"/>
    <mergeCell ref="A263:A265"/>
    <mergeCell ref="B263:B265"/>
    <mergeCell ref="C263:C265"/>
    <mergeCell ref="E263:E265"/>
    <mergeCell ref="F263:F265"/>
    <mergeCell ref="J263:J265"/>
    <mergeCell ref="J266:J268"/>
    <mergeCell ref="G269:G271"/>
    <mergeCell ref="L269:N269"/>
    <mergeCell ref="A272:A274"/>
    <mergeCell ref="B272:B274"/>
    <mergeCell ref="C272:C274"/>
    <mergeCell ref="E272:E274"/>
    <mergeCell ref="F272:F274"/>
    <mergeCell ref="G272:G274"/>
    <mergeCell ref="L272:N272"/>
    <mergeCell ref="A269:A271"/>
    <mergeCell ref="B269:B271"/>
    <mergeCell ref="C269:C271"/>
    <mergeCell ref="E269:E271"/>
    <mergeCell ref="F269:F271"/>
    <mergeCell ref="J269:J271"/>
    <mergeCell ref="J272:J274"/>
    <mergeCell ref="G275:G277"/>
    <mergeCell ref="L275:N275"/>
    <mergeCell ref="A278:A280"/>
    <mergeCell ref="B278:B280"/>
    <mergeCell ref="C278:C280"/>
    <mergeCell ref="E278:E280"/>
    <mergeCell ref="F278:F280"/>
    <mergeCell ref="G278:G280"/>
    <mergeCell ref="L278:N278"/>
    <mergeCell ref="A275:A277"/>
    <mergeCell ref="B275:B277"/>
    <mergeCell ref="C275:C277"/>
    <mergeCell ref="E275:E277"/>
    <mergeCell ref="F275:F277"/>
    <mergeCell ref="J275:J277"/>
    <mergeCell ref="J278:J280"/>
    <mergeCell ref="G281:G283"/>
    <mergeCell ref="L281:N281"/>
    <mergeCell ref="A284:A286"/>
    <mergeCell ref="B284:B286"/>
    <mergeCell ref="C284:C286"/>
    <mergeCell ref="E284:E286"/>
    <mergeCell ref="F284:F286"/>
    <mergeCell ref="G284:G286"/>
    <mergeCell ref="L284:N284"/>
    <mergeCell ref="A281:A283"/>
    <mergeCell ref="B281:B283"/>
    <mergeCell ref="C281:C283"/>
    <mergeCell ref="E281:E283"/>
    <mergeCell ref="F281:F283"/>
    <mergeCell ref="J281:J283"/>
    <mergeCell ref="J284:J286"/>
    <mergeCell ref="G296:G298"/>
    <mergeCell ref="A290:A292"/>
    <mergeCell ref="B290:B292"/>
    <mergeCell ref="C290:C292"/>
    <mergeCell ref="E290:E292"/>
    <mergeCell ref="F290:F292"/>
    <mergeCell ref="G290:G292"/>
    <mergeCell ref="L290:N290"/>
    <mergeCell ref="A287:A289"/>
    <mergeCell ref="B287:B289"/>
    <mergeCell ref="C287:C289"/>
    <mergeCell ref="E287:E289"/>
    <mergeCell ref="F287:F289"/>
    <mergeCell ref="J287:J289"/>
    <mergeCell ref="J290:J292"/>
    <mergeCell ref="J296:J298"/>
    <mergeCell ref="A293:A295"/>
    <mergeCell ref="B293:B295"/>
    <mergeCell ref="C293:C295"/>
    <mergeCell ref="E293:E295"/>
    <mergeCell ref="F293:F295"/>
    <mergeCell ref="G287:G289"/>
    <mergeCell ref="L287:N287"/>
    <mergeCell ref="L296:N296"/>
    <mergeCell ref="J293:J295"/>
    <mergeCell ref="J299:J301"/>
    <mergeCell ref="C2:C4"/>
    <mergeCell ref="F2:F4"/>
    <mergeCell ref="E2:E4"/>
    <mergeCell ref="G2:G4"/>
    <mergeCell ref="L2:N2"/>
    <mergeCell ref="A2:A4"/>
    <mergeCell ref="B2:B4"/>
    <mergeCell ref="G299:G301"/>
    <mergeCell ref="L299:N299"/>
    <mergeCell ref="A299:A301"/>
    <mergeCell ref="B299:B301"/>
    <mergeCell ref="C299:C301"/>
    <mergeCell ref="E299:E301"/>
    <mergeCell ref="F299:F301"/>
    <mergeCell ref="G293:G295"/>
    <mergeCell ref="L293:N293"/>
    <mergeCell ref="A296:A298"/>
    <mergeCell ref="B296:B298"/>
    <mergeCell ref="C296:C298"/>
    <mergeCell ref="E296:E298"/>
    <mergeCell ref="F296:F298"/>
  </mergeCells>
  <conditionalFormatting sqref="L2 L5 L8 L11 L14 L17 L20 L23 L26 L29 L32 L35 L38 L41 L44 L47 L50 L53 L56 L59 L62 L65 L68 L71 L74 L77 L80 L83 L86 L89 L92 L95 L98 L101 L104 L107 L110 L113 L116 L119 L122 L125 L128 L131 L134 L137 L140 L143 L146 L149 L152 L155 L158 L161 L164 L167 L170 L173 L176 L179 L182 L185 L188 L191 L194 L197 L200 L203 L206 L209 L212 L215 L218 L221 L224 L227 L230 L233 L236 L239 L242 L245 L248 L251 L254 L257 L260 L263 L266 L269 L272 L275 L278 L281 L284 L287 L290 L293 L296 L299 I2:J2 I3:I301 J5 J8 J11 J14 J17 J20 J23 J26 J29 J32 J35 J38 J41 J44 J47 J50 J53 J56 J59 J62 J65 J68 J71 J74 J77 J80 J83 J86 J89 J92 J95 J98 J101 J104 J107 J110 J113 J116 J119 J122 J125 J128 J131 J134 J137 J140 J143 J146 J149 J152 J155 J158 J161 J164 J167 J170 J173 J176 J179 J182 J185 J188 J191 J194 J197 J200 J203 J206 J209 J212 J215 J218 J221 J224 J227 J230 J233 J236 J239 J242 J245 J248 J251 J254 J257 J260 J263 J266 J269 J272 J275 J278 J281 J284 J287 J290 J293 J296 J299">
    <cfRule type="containsText" dxfId="8" priority="508" stopIfTrue="1" operator="containsText" text="þ">
      <formula>NOT(ISERROR(SEARCH("þ",I2)))</formula>
    </cfRule>
    <cfRule type="containsText" dxfId="7" priority="509" stopIfTrue="1" operator="containsText" text="ý">
      <formula>NOT(ISERROR(SEARCH("ý",I2)))</formula>
    </cfRule>
    <cfRule type="containsText" dxfId="6" priority="510" stopIfTrue="1" operator="containsText" text="X">
      <formula>NOT(ISERROR(SEARCH("X",I2)))</formula>
    </cfRule>
  </conditionalFormatting>
  <conditionalFormatting sqref="M116:M301 M2:M113">
    <cfRule type="containsText" dxfId="5" priority="16" stopIfTrue="1" operator="containsText" text="þ">
      <formula>NOT(ISERROR(SEARCH("þ",M2)))</formula>
    </cfRule>
    <cfRule type="containsText" dxfId="4" priority="17" stopIfTrue="1" operator="containsText" text="ý">
      <formula>NOT(ISERROR(SEARCH("ý",M2)))</formula>
    </cfRule>
    <cfRule type="containsText" dxfId="3" priority="18" stopIfTrue="1" operator="containsText" text="X">
      <formula>NOT(ISERROR(SEARCH("X",M2)))</formula>
    </cfRule>
  </conditionalFormatting>
  <conditionalFormatting sqref="M114:M115">
    <cfRule type="containsText" dxfId="2" priority="4" stopIfTrue="1" operator="containsText" text="þ">
      <formula>NOT(ISERROR(SEARCH("þ",M114)))</formula>
    </cfRule>
    <cfRule type="containsText" dxfId="1" priority="5" stopIfTrue="1" operator="containsText" text="ý">
      <formula>NOT(ISERROR(SEARCH("ý",M114)))</formula>
    </cfRule>
    <cfRule type="containsText" dxfId="0" priority="6" stopIfTrue="1" operator="containsText" text="X">
      <formula>NOT(ISERROR(SEARCH("X",M114)))</formula>
    </cfRule>
  </conditionalFormatting>
  <dataValidations count="6">
    <dataValidation type="list" allowBlank="1" showInputMessage="1" showErrorMessage="1" sqref="H2 H5 H8 H11 H14 H17 H20 H23 H26 H29 H32 H35 H38 H41 H101 H44 H50 H47 H53 H59 H62 H65 H68 H71 H74 H77 H80 H83 H86 H89 H56 H95 H98 H104 H92 H107 H110 H113 H116 H119 H122 H125 H128 H131 H134 H137 H140 H143 H146 H149 H152 H155 H158 H161 H164 H167 H170 H173 H176 H179 H182 H185 H188 H191 H194 H197 H200 H203 H206 H209 H212 H215 H218 H221 H224 H227 H230 H233 H236 H239 H242 H245 H248 H251 H254 H257 H260 H263 H266 H269 H272 H275 H278 H281 H284 H287 H290 H293 H296 H299" xr:uid="{00000000-0002-0000-0200-000000000000}">
      <formula1>INDIRECT("S"&amp;$F2)</formula1>
    </dataValidation>
    <dataValidation type="list" allowBlank="1" showInputMessage="1" showErrorMessage="1" errorTitle="Categoria inválida." error="Escolha uma das categorias da lista." sqref="H3 H6 H9 H12 H15 H18 H21 H24 H27 H30 H33 H102 H39 H42 H36 H45 H51 H48 H54 H60 H63 H66 H69 H72 H75 H78 H81 H84 H99 H90 H87 H105 H96 H93 H57 H108 H111 H114 H117 H120 H123 H126 H129 H132 H135 H138 H141 H144 H147 H150 H153 H156 H159 H162 H165 H168 H171 H174 H177 H180 H183 H186 H189 H192 H195 H198 H201 H204 H207 H210 H213 H216 H219 H222 H225 H228 H231 H234 H237 H240 H243 H246 H249 H252 H255 H258 H261 H264 H267 H270 H273 H276 H279 H282 H285 H288 H291 H294 H297 H300" xr:uid="{00000000-0002-0000-0200-000001000000}">
      <formula1>INDIRECT("D"&amp;$F2)</formula1>
    </dataValidation>
    <dataValidation type="list" allowBlank="1" showInputMessage="1" showErrorMessage="1" sqref="H13 H16 H10 H4 H7 H19 H22 H25 H28 H31 H34 H37 H46 H88 H49 H91 H64 H67 H70 H73 H76 H79 H82 H85" xr:uid="{00000000-0002-0000-0200-000002000000}">
      <formula1>INDIRECT("DX")</formula1>
    </dataValidation>
    <dataValidation type="list" allowBlank="1" showInputMessage="1" showErrorMessage="1" sqref="H106 H100 H97 H43 H94 H58 H52 H103 H109 H112 H115 H118 H121 H124 H127 H130 H133 H136 H139 H142 H145 H148 H151 H154 H157 H160 H163 H166 H169 H172 H175 H178 H181 H184 H187 H190 H193 H196 H199 H202 H205 H208 H211 H214 H217 H220 H223 H226 H229 H232 H235 H238 H241 H244 H247 H250 H253 H256 H259 H262 H265 H268 H271 H274 H277 H280 H283 H286 H289 H292 H295 H298 H301" xr:uid="{00000000-0002-0000-0200-000003000000}">
      <formula1>DX</formula1>
    </dataValidation>
    <dataValidation type="list" allowBlank="1" showInputMessage="1" showErrorMessage="1" sqref="H55 H61 H40" xr:uid="{00000000-0002-0000-0200-000004000000}">
      <formula1>$B$48:$B$57</formula1>
    </dataValidation>
    <dataValidation type="list" showInputMessage="1" showErrorMessage="1" sqref="J2:J301" xr:uid="{00000000-0002-0000-0200-000005000000}">
      <formula1>"Sim,Não"</formula1>
    </dataValidation>
  </dataValidations>
  <printOptions horizontalCentered="1"/>
  <pageMargins left="0.19685039370078741" right="0.19685039370078741" top="0.19685039370078741" bottom="0.19685039370078741" header="0" footer="0"/>
  <pageSetup paperSize="9" scale="45"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6</vt:i4>
      </vt:variant>
    </vt:vector>
  </HeadingPairs>
  <TitlesOfParts>
    <vt:vector size="9" baseType="lpstr">
      <vt:lpstr>Geral</vt:lpstr>
      <vt:lpstr>Atletas</vt:lpstr>
      <vt:lpstr>Inscrições</vt:lpstr>
      <vt:lpstr>Inscrições!Area_de_impressao</vt:lpstr>
      <vt:lpstr>DF</vt:lpstr>
      <vt:lpstr>DM</vt:lpstr>
      <vt:lpstr>DX</vt:lpstr>
      <vt:lpstr>SF</vt:lpstr>
      <vt:lpstr>SM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Mastrascusa Rodrigues</dc:creator>
  <cp:lastModifiedBy>Pablo</cp:lastModifiedBy>
  <cp:lastPrinted>2019-06-06T01:39:10Z</cp:lastPrinted>
  <dcterms:created xsi:type="dcterms:W3CDTF">2015-10-16T14:31:31Z</dcterms:created>
  <dcterms:modified xsi:type="dcterms:W3CDTF">2021-08-09T17:02:48Z</dcterms:modified>
</cp:coreProperties>
</file>