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35" windowHeight="11175" activeTab="2"/>
  </bookViews>
  <sheets>
    <sheet name="Geral" sheetId="1" r:id="rId1"/>
    <sheet name="Simples" sheetId="2" r:id="rId2"/>
    <sheet name="Duplas" sheetId="3" r:id="rId3"/>
    <sheet name="Federados" sheetId="4" r:id="rId4"/>
    <sheet name="Export" sheetId="5" state="hidden" r:id="rId5"/>
  </sheets>
  <externalReferences>
    <externalReference r:id="rId8"/>
    <externalReference r:id="rId9"/>
  </externalReferences>
  <definedNames>
    <definedName name="_xlfn.IFERROR" hidden="1">#NAME?</definedName>
  </definedNames>
  <calcPr fullCalcOnLoad="1"/>
</workbook>
</file>

<file path=xl/sharedStrings.xml><?xml version="1.0" encoding="utf-8"?>
<sst xmlns="http://schemas.openxmlformats.org/spreadsheetml/2006/main" count="1789" uniqueCount="695">
  <si>
    <t>MOD/CAT.:</t>
  </si>
  <si>
    <t>Taxa</t>
  </si>
  <si>
    <t>Telefone</t>
  </si>
  <si>
    <t>Inscrição</t>
  </si>
  <si>
    <t>TOTAL DE SIMPLES</t>
  </si>
  <si>
    <t>SIM</t>
  </si>
  <si>
    <t>até</t>
  </si>
  <si>
    <t>NÃO</t>
  </si>
  <si>
    <t>Aceita jogar outra Cat.?</t>
  </si>
  <si>
    <t>Nome</t>
  </si>
  <si>
    <t>TOTAL</t>
  </si>
  <si>
    <t xml:space="preserve">Clube: </t>
  </si>
  <si>
    <t>Data Nascimento</t>
  </si>
  <si>
    <t>Nome do Atleta</t>
  </si>
  <si>
    <t>RG/CPF</t>
  </si>
  <si>
    <t>Número total de inscrições em simples</t>
  </si>
  <si>
    <t>Categorias</t>
  </si>
  <si>
    <t>Simples</t>
  </si>
  <si>
    <t>Duplas</t>
  </si>
  <si>
    <t>SMSub11</t>
  </si>
  <si>
    <t>SFSub11</t>
  </si>
  <si>
    <t>SMSub13</t>
  </si>
  <si>
    <t>SFSub13</t>
  </si>
  <si>
    <t>Limite Idade</t>
  </si>
  <si>
    <t>SMSub15</t>
  </si>
  <si>
    <t>SFSub15</t>
  </si>
  <si>
    <t>SMSub17</t>
  </si>
  <si>
    <t>SFSub17</t>
  </si>
  <si>
    <t>SMSub19</t>
  </si>
  <si>
    <t>SFSub19</t>
  </si>
  <si>
    <t>SMC</t>
  </si>
  <si>
    <t>SFC</t>
  </si>
  <si>
    <t>SMB</t>
  </si>
  <si>
    <t>SFB</t>
  </si>
  <si>
    <t>SMA</t>
  </si>
  <si>
    <t>SFA</t>
  </si>
  <si>
    <t>SMP</t>
  </si>
  <si>
    <t>SFP</t>
  </si>
  <si>
    <t>SMSenior</t>
  </si>
  <si>
    <t>SFSenior</t>
  </si>
  <si>
    <t>SMVeterano</t>
  </si>
  <si>
    <t>SFVeterano</t>
  </si>
  <si>
    <t>Operador</t>
  </si>
  <si>
    <t>&lt;=</t>
  </si>
  <si>
    <t>&gt;=</t>
  </si>
  <si>
    <t>DMSub11</t>
  </si>
  <si>
    <t>DFSub11</t>
  </si>
  <si>
    <t>DXSub11</t>
  </si>
  <si>
    <t>DMSub13</t>
  </si>
  <si>
    <t>DFSub13</t>
  </si>
  <si>
    <t>DXSub13</t>
  </si>
  <si>
    <t>DMSub15</t>
  </si>
  <si>
    <t>DFSub15</t>
  </si>
  <si>
    <t>DXSub15</t>
  </si>
  <si>
    <t>DMSub17</t>
  </si>
  <si>
    <t>DFSub17</t>
  </si>
  <si>
    <t>DXSub17</t>
  </si>
  <si>
    <t>DMC</t>
  </si>
  <si>
    <t>DFC</t>
  </si>
  <si>
    <t>DXC</t>
  </si>
  <si>
    <t>DMB</t>
  </si>
  <si>
    <t>DFB</t>
  </si>
  <si>
    <t>DXB</t>
  </si>
  <si>
    <t>DMA</t>
  </si>
  <si>
    <t>DFA</t>
  </si>
  <si>
    <t>DXA</t>
  </si>
  <si>
    <t>DMP</t>
  </si>
  <si>
    <t>DFP</t>
  </si>
  <si>
    <t>DXP</t>
  </si>
  <si>
    <t>DMSenior</t>
  </si>
  <si>
    <t>DFSenior</t>
  </si>
  <si>
    <t>DXSenior</t>
  </si>
  <si>
    <t>DMVeterano</t>
  </si>
  <si>
    <t>DFVeterano</t>
  </si>
  <si>
    <t>DXVeterano</t>
  </si>
  <si>
    <t>DXSub19</t>
  </si>
  <si>
    <t>DMSub19</t>
  </si>
  <si>
    <t>DFSub19</t>
  </si>
  <si>
    <t>Taxas de Inscrições</t>
  </si>
  <si>
    <t>Modalidade</t>
  </si>
  <si>
    <t>Adulto</t>
  </si>
  <si>
    <t>Dupla</t>
  </si>
  <si>
    <t>OBS</t>
  </si>
  <si>
    <t>COMISSÃO TÉCNICA</t>
  </si>
  <si>
    <t>Técnicos</t>
  </si>
  <si>
    <t>Dirigentes</t>
  </si>
  <si>
    <t>Inscr. CREF</t>
  </si>
  <si>
    <t>VALORES TOTAIS</t>
  </si>
  <si>
    <t>Valor</t>
  </si>
  <si>
    <t>Total</t>
  </si>
  <si>
    <t>TOTAL DE DUPLAS</t>
  </si>
  <si>
    <t>Número total de inscrições em duplas</t>
  </si>
  <si>
    <t>Qtde</t>
  </si>
  <si>
    <t>Nome dos Atletas</t>
  </si>
  <si>
    <r>
      <t xml:space="preserve">FICHA DE INSCRIÇÃO EM </t>
    </r>
    <r>
      <rPr>
        <b/>
        <sz val="12"/>
        <color indexed="10"/>
        <rFont val="Arial"/>
        <family val="2"/>
      </rPr>
      <t>DUPLAS</t>
    </r>
  </si>
  <si>
    <r>
      <t xml:space="preserve">FICHA DE INSCRIÇÃO EM </t>
    </r>
    <r>
      <rPr>
        <b/>
        <sz val="12"/>
        <color indexed="10"/>
        <rFont val="Arial"/>
        <family val="2"/>
      </rPr>
      <t>SIMPLES</t>
    </r>
  </si>
  <si>
    <t>ALOJAMENTO</t>
  </si>
  <si>
    <t>Tipo</t>
  </si>
  <si>
    <t>Atletas</t>
  </si>
  <si>
    <t>Feminino</t>
  </si>
  <si>
    <t>Masculino</t>
  </si>
  <si>
    <t>Acompanhantes</t>
  </si>
  <si>
    <t>Data e horário chegada</t>
  </si>
  <si>
    <t>Valor total a depositar é</t>
  </si>
  <si>
    <r>
      <rPr>
        <b/>
        <sz val="13"/>
        <color indexed="10"/>
        <rFont val="Arial"/>
        <family val="2"/>
      </rPr>
      <t>ATENÇÃO:</t>
    </r>
    <r>
      <rPr>
        <b/>
        <sz val="10"/>
        <rFont val="Arial"/>
        <family val="2"/>
      </rPr>
      <t xml:space="preserve"> 
1. Os nomes dos atletas poderão ser escolhidos na lista, e já serão buscados as demais informações OU pode ser digitado um nome nome que não tem inscrição em simples
2. Caso tenham OBSERVAÇÕES EM VERMELHO, inscrição deve ser corrigida</t>
    </r>
  </si>
  <si>
    <t>* Exceto para menores inscritos na categoria Principal</t>
  </si>
  <si>
    <t>Menores*</t>
  </si>
  <si>
    <t>ID</t>
  </si>
  <si>
    <t>Member ID</t>
  </si>
  <si>
    <t>Name</t>
  </si>
  <si>
    <t>Firstname</t>
  </si>
  <si>
    <t>Middlename</t>
  </si>
  <si>
    <t>Address</t>
  </si>
  <si>
    <t>Address2</t>
  </si>
  <si>
    <t>Address3</t>
  </si>
  <si>
    <t>Postalcode</t>
  </si>
  <si>
    <t>City</t>
  </si>
  <si>
    <t>State</t>
  </si>
  <si>
    <t>Country</t>
  </si>
  <si>
    <t>Phone Home</t>
  </si>
  <si>
    <t>Phone Work</t>
  </si>
  <si>
    <t>Mobile</t>
  </si>
  <si>
    <t>Email</t>
  </si>
  <si>
    <t>Gender</t>
  </si>
  <si>
    <t>DOB</t>
  </si>
  <si>
    <t>Level1</t>
  </si>
  <si>
    <t>Level2</t>
  </si>
  <si>
    <t>Club</t>
  </si>
  <si>
    <t>Rating1</t>
  </si>
  <si>
    <t>Rating2</t>
  </si>
  <si>
    <t>Rating3</t>
  </si>
  <si>
    <t>Event</t>
  </si>
  <si>
    <t>valor Pago</t>
  </si>
  <si>
    <t>Partner ID</t>
  </si>
  <si>
    <t>Documento</t>
  </si>
  <si>
    <t>Clubes Federados</t>
  </si>
  <si>
    <t>Nascimento</t>
  </si>
  <si>
    <t>Encontre o ID na aba "Federados"</t>
  </si>
  <si>
    <r>
      <rPr>
        <b/>
        <sz val="12"/>
        <color indexed="10"/>
        <rFont val="Arial"/>
        <family val="2"/>
      </rPr>
      <t>INSTRUÇÕES</t>
    </r>
    <r>
      <rPr>
        <sz val="10"/>
        <rFont val="Arial"/>
        <family val="2"/>
      </rPr>
      <t xml:space="preserve">:
1) Preencher as células em </t>
    </r>
    <r>
      <rPr>
        <sz val="10"/>
        <color indexed="10"/>
        <rFont val="Arial"/>
        <family val="2"/>
      </rPr>
      <t>AMARELO</t>
    </r>
    <r>
      <rPr>
        <sz val="10"/>
        <rFont val="Arial"/>
        <family val="2"/>
      </rPr>
      <t xml:space="preserve"> na aba "Geral"
2) Preencher as inscrições de simples na aba "Simples" (digitar ID do atleta que está na aba Federados)
3) Preencher as inscrições de duplas na aba "Duplas" (escolher ou digitar nome do atleta)
4) Verificar o valor total na aba "Geral" para efetuar o depósito
* Colunas em CINZA não devem ser alteradas</t>
    </r>
  </si>
  <si>
    <t>Filiação</t>
  </si>
  <si>
    <t>ALERTA</t>
  </si>
  <si>
    <t>Emerson Iuri Lazareti</t>
  </si>
  <si>
    <t>APP</t>
  </si>
  <si>
    <t>M</t>
  </si>
  <si>
    <t>Emilson Ribas de Oliveira</t>
  </si>
  <si>
    <t>ABADSMIG</t>
  </si>
  <si>
    <t>3.441.718-0</t>
  </si>
  <si>
    <t>49-36223664</t>
  </si>
  <si>
    <t>Itamar Otávio Tesseroli Siqueira</t>
  </si>
  <si>
    <t>3.676.957-5</t>
  </si>
  <si>
    <t>49-36211128</t>
  </si>
  <si>
    <t xml:space="preserve">Maria de Fátima Tesseroli Siqueira </t>
  </si>
  <si>
    <t>F</t>
  </si>
  <si>
    <t>Mateus Nelson Ribas de Oliveira</t>
  </si>
  <si>
    <t>Mathias Freitas Reinke</t>
  </si>
  <si>
    <t>Taisa Raqueli Lazareti</t>
  </si>
  <si>
    <t>ALEXANDRE BRAGGIO</t>
  </si>
  <si>
    <t>ABC</t>
  </si>
  <si>
    <t>ANDERSON RODRIGUES</t>
  </si>
  <si>
    <t>ANNA LUIZA FEIX</t>
  </si>
  <si>
    <t>ARTUR FLECK SAVARIS</t>
  </si>
  <si>
    <t>AUGUSTO MIOZZO</t>
  </si>
  <si>
    <t>CASSIANDRO PIAZZA ALVES</t>
  </si>
  <si>
    <t>4.296.658-4</t>
  </si>
  <si>
    <t>CHRISTIAN FARINA</t>
  </si>
  <si>
    <t>DIOGO PÉRICO</t>
  </si>
  <si>
    <t>GILBERTO VITORIA</t>
  </si>
  <si>
    <t>4.546.874-7</t>
  </si>
  <si>
    <t>GILSON PALMEIRA</t>
  </si>
  <si>
    <t>ISABELY RECALCATE PETRY</t>
  </si>
  <si>
    <t>JOÃO BERNARDO DRIESSEN</t>
  </si>
  <si>
    <t>KAUAN FIGUEROA STTOCCO</t>
  </si>
  <si>
    <t>LEANDRO CAMARGO CECCATTO</t>
  </si>
  <si>
    <t>LUIZ GUSTAVO FEIX</t>
  </si>
  <si>
    <t>MARCELO RIBEIRO JUNIOR</t>
  </si>
  <si>
    <t>5.500.279-0</t>
  </si>
  <si>
    <t>MARCOS RONALD STEIN</t>
  </si>
  <si>
    <t>49-35672496</t>
  </si>
  <si>
    <t>NATALIA BORTOLINI STEIN</t>
  </si>
  <si>
    <t>OTÁVIO COLUSSI DE ALMEIDA</t>
  </si>
  <si>
    <t>OTÁVIO COSTA CASAGRANDE</t>
  </si>
  <si>
    <t>ROSANE BORTOLINI STEIN</t>
  </si>
  <si>
    <t>49-99757675</t>
  </si>
  <si>
    <t>VANDER ROBERTO FARIA</t>
  </si>
  <si>
    <t>VITOR BORTOLINI STEIN</t>
  </si>
  <si>
    <t>Cinthia Naiara Heinz</t>
  </si>
  <si>
    <t>AJB</t>
  </si>
  <si>
    <t>Elizangela Zelindro</t>
  </si>
  <si>
    <t>Francine Cristina Zelindro</t>
  </si>
  <si>
    <t>Lucas Gabriel Hernachi</t>
  </si>
  <si>
    <t>Matheus Vieira Butzke</t>
  </si>
  <si>
    <t>Nathannael  Lima</t>
  </si>
  <si>
    <t>Sarah de Miranda Saganski</t>
  </si>
  <si>
    <t>Thalita Rosa</t>
  </si>
  <si>
    <t>Thiago Nicolau Fortunato</t>
  </si>
  <si>
    <t>Welyngton Wiltuschnig</t>
  </si>
  <si>
    <t>Amanda Baches Balbinot</t>
  </si>
  <si>
    <t>AMOB</t>
  </si>
  <si>
    <t>Anderson Andres</t>
  </si>
  <si>
    <t>Andrea de Oliveira Pinto</t>
  </si>
  <si>
    <t>Dhiego Rodrigues</t>
  </si>
  <si>
    <t>Bianca de Oliveira Lima</t>
  </si>
  <si>
    <t>BBC</t>
  </si>
  <si>
    <t>Cristian Ricardo Leite</t>
  </si>
  <si>
    <t>5305882-8</t>
  </si>
  <si>
    <t>Edmilson Kaestner</t>
  </si>
  <si>
    <t>3R 825.030</t>
  </si>
  <si>
    <t>Eduardo Hammes</t>
  </si>
  <si>
    <t/>
  </si>
  <si>
    <t>Ester Jessica Hostert</t>
  </si>
  <si>
    <t>Felipe Alves</t>
  </si>
  <si>
    <t>Gabriel Vitor Sousa</t>
  </si>
  <si>
    <t>Guilherme Vargas</t>
  </si>
  <si>
    <t>5589093-8</t>
  </si>
  <si>
    <t>Jaqueline Kempner</t>
  </si>
  <si>
    <t>Jean Koepsel</t>
  </si>
  <si>
    <t>Manoela K.Koepsel</t>
  </si>
  <si>
    <t>Marcio Leite</t>
  </si>
  <si>
    <t>Maria Eduarda Koepsel</t>
  </si>
  <si>
    <t>Mario Voigt</t>
  </si>
  <si>
    <t>3/R 795.921</t>
  </si>
  <si>
    <t>Matheus Voigt</t>
  </si>
  <si>
    <t>Naira Beatriz Vier</t>
  </si>
  <si>
    <t>Pedro Henrique Schimitt</t>
  </si>
  <si>
    <t>5.299.081-8</t>
  </si>
  <si>
    <t>Stephan König</t>
  </si>
  <si>
    <t>Valdir Mueller</t>
  </si>
  <si>
    <t>Arnaldo de Carvalho Leite Jr</t>
  </si>
  <si>
    <t>UP</t>
  </si>
  <si>
    <t>Bruno Schneider Sadoski</t>
  </si>
  <si>
    <t>Eduardo Schiller</t>
  </si>
  <si>
    <t>Everton Adriano F. de Sousa</t>
  </si>
  <si>
    <t>Gabriela Cristina Paludo</t>
  </si>
  <si>
    <t>Jean Felipe Muniz</t>
  </si>
  <si>
    <t>Lucas Prudencio da Silva</t>
  </si>
  <si>
    <t>Luisa Borgonovo Vieira</t>
  </si>
  <si>
    <t>Pakawon T. Martin</t>
  </si>
  <si>
    <t>84021399/33395423</t>
  </si>
  <si>
    <t>Rafael Beffart Paludo</t>
  </si>
  <si>
    <t>Vinicius Bittencourt</t>
  </si>
  <si>
    <t>Ademir Tonello</t>
  </si>
  <si>
    <t>COEB</t>
  </si>
  <si>
    <t>626.455.609-20</t>
  </si>
  <si>
    <t>ADRIELI GAVIOLLI MORGAN</t>
  </si>
  <si>
    <t>ALAN MARCOS F. SIQUEIRA</t>
  </si>
  <si>
    <t>094683929-88</t>
  </si>
  <si>
    <t>49 84379621</t>
  </si>
  <si>
    <t>098695679-16</t>
  </si>
  <si>
    <t>ANTONIO FAVERO JUNIOR</t>
  </si>
  <si>
    <t>CLAUDECIR  R. DOS SANTOS</t>
  </si>
  <si>
    <t>DEIVIDY ANTONY ALESSI PIANA</t>
  </si>
  <si>
    <t>DERLEI PELINSON</t>
  </si>
  <si>
    <t>022.029.959-51</t>
  </si>
  <si>
    <t>EMERSON VIEIRA DA SILVA</t>
  </si>
  <si>
    <t>GABRIEL ORLANDINI</t>
  </si>
  <si>
    <t>GUSTAVO SZTIBURSKI</t>
  </si>
  <si>
    <t>094684249-36</t>
  </si>
  <si>
    <t>HELOYSA CHRYSTYNA BERGAMASCHI</t>
  </si>
  <si>
    <t>HENRIQUE LAZZERI PIANA</t>
  </si>
  <si>
    <t>083532489-30</t>
  </si>
  <si>
    <t>KELVIN GIOVANONI SARTORI</t>
  </si>
  <si>
    <t>094684069-54</t>
  </si>
  <si>
    <t>LUAN LUCAS CUOCHINSKI DANIEL</t>
  </si>
  <si>
    <t>LUIZ AUGUSTO FIORESE</t>
  </si>
  <si>
    <t>Maria Eduarda Colla Giovanoni</t>
  </si>
  <si>
    <t>TALITA VICENZI CASONATTO</t>
  </si>
  <si>
    <t>WILLIAN  RIGO</t>
  </si>
  <si>
    <t>WILLIAN SZTIBURSKI</t>
  </si>
  <si>
    <t>094684269-80</t>
  </si>
  <si>
    <t xml:space="preserve">Adangelo E. Krambeck </t>
  </si>
  <si>
    <t>IBAD</t>
  </si>
  <si>
    <t>Ana Julia Siefert</t>
  </si>
  <si>
    <t>33573738/88175901</t>
  </si>
  <si>
    <t xml:space="preserve">André Felipe Koepsel </t>
  </si>
  <si>
    <t>Caio Souza Zago</t>
  </si>
  <si>
    <t>33573835 /84025890</t>
  </si>
  <si>
    <t xml:space="preserve">Cesar A. B. de Macedo Filho </t>
  </si>
  <si>
    <t>3352-2260</t>
  </si>
  <si>
    <t>Cesar Augusto B. de Macedo</t>
  </si>
  <si>
    <t>Djonatan Voltolini</t>
  </si>
  <si>
    <t>(47)88586566</t>
  </si>
  <si>
    <t>Felipe Cipriani Pandini</t>
  </si>
  <si>
    <t>5.368.628-4</t>
  </si>
  <si>
    <t>Gabriela Creutzberg</t>
  </si>
  <si>
    <t>3357-3308</t>
  </si>
  <si>
    <t>Guilherme Schwinden Gehrke</t>
  </si>
  <si>
    <t>Joana Seifert</t>
  </si>
  <si>
    <t>João Pedro Barbosa de Macedo</t>
  </si>
  <si>
    <t xml:space="preserve">Larissa Gabrieli Back </t>
  </si>
  <si>
    <t>Lucas Dannehl</t>
  </si>
  <si>
    <t>Lyandra Koepsel</t>
  </si>
  <si>
    <t xml:space="preserve">Marcelo Augusto Sardagna </t>
  </si>
  <si>
    <t>Maria Helena Heusser da Silva</t>
  </si>
  <si>
    <t>Marisa Aparecida Frances Seifert</t>
  </si>
  <si>
    <t>2.625.242-2</t>
  </si>
  <si>
    <t>Natalya G. Treitingr</t>
  </si>
  <si>
    <t>Pablo Schoeffel</t>
  </si>
  <si>
    <t>Pablo Vronski</t>
  </si>
  <si>
    <t>5368939-9</t>
  </si>
  <si>
    <t>92636387 / 33572173</t>
  </si>
  <si>
    <t xml:space="preserve">Rhaissa Gehrke </t>
  </si>
  <si>
    <t xml:space="preserve">Riva Maicon Rosemann </t>
  </si>
  <si>
    <t>Samuel Koepsel</t>
  </si>
  <si>
    <t>3357-4380</t>
  </si>
  <si>
    <t>Thiago Guilherme da Silva</t>
  </si>
  <si>
    <t>Álesson Scapinello Selhorst</t>
  </si>
  <si>
    <t>Independ.</t>
  </si>
  <si>
    <t>085.521.059-18</t>
  </si>
  <si>
    <t>Aron Scapinello Selhorst</t>
  </si>
  <si>
    <t>085.521.399-01</t>
  </si>
  <si>
    <t>Daniela Oelke</t>
  </si>
  <si>
    <t>Patrícia Oelke</t>
  </si>
  <si>
    <t>Matheus Muller</t>
  </si>
  <si>
    <t>Estela Pegoraro</t>
  </si>
  <si>
    <t>Mariana Pegoraro</t>
  </si>
  <si>
    <t>Jorge kamigashima</t>
  </si>
  <si>
    <t>Matheus Borges Bauer</t>
  </si>
  <si>
    <t>Deois Kiyoshi Kalvelage</t>
  </si>
  <si>
    <t>Vanderlei Schroeder</t>
  </si>
  <si>
    <t>Enilson Schroeder</t>
  </si>
  <si>
    <t>Caroline dos Santos</t>
  </si>
  <si>
    <t>Maurilio C. Bugmann</t>
  </si>
  <si>
    <t>Jose Elias Paludo</t>
  </si>
  <si>
    <t>Marco Martin</t>
  </si>
  <si>
    <t>ERICA APARECIDA RORIG</t>
  </si>
  <si>
    <t>Caudemir Rafael Ebert</t>
  </si>
  <si>
    <t>Diogo Luiz Beck</t>
  </si>
  <si>
    <t>Erick Costa</t>
  </si>
  <si>
    <t>GabrielPino Gomes</t>
  </si>
  <si>
    <t>Felipe Pereira da Silva</t>
  </si>
  <si>
    <t>Vitoria Paganini do Nascimento</t>
  </si>
  <si>
    <t>Bruna Vastres</t>
  </si>
  <si>
    <t>Alexandre Augusto Vidi Roesler</t>
  </si>
  <si>
    <t>Gabriela Junges de Oliveira</t>
  </si>
  <si>
    <t>Robson Junior Da Caz</t>
  </si>
  <si>
    <t>Edvalda Zelindro</t>
  </si>
  <si>
    <t>Giovani Cristo Bade</t>
  </si>
  <si>
    <t>Catarine Holler</t>
  </si>
  <si>
    <t>Mariane Holler</t>
  </si>
  <si>
    <t>Alandelon Smtika</t>
  </si>
  <si>
    <t>Wagner Comitti Seidel</t>
  </si>
  <si>
    <t>Rodrigo Godoy</t>
  </si>
  <si>
    <t>Alexandro Mielbratz</t>
  </si>
  <si>
    <t>Wesley Vanderlei Pedroso Sulim</t>
  </si>
  <si>
    <t>Kaio Pereira</t>
  </si>
  <si>
    <t>Ronaldo Bianchi</t>
  </si>
  <si>
    <t>Arlindo Schmucker</t>
  </si>
  <si>
    <t>NICOLAS LÜHRS</t>
  </si>
  <si>
    <t xml:space="preserve">Lucas Schlup </t>
  </si>
  <si>
    <t>3357-3323</t>
  </si>
  <si>
    <t>Débora Ulrich</t>
  </si>
  <si>
    <t>3357-5051 / 88895153</t>
  </si>
  <si>
    <t xml:space="preserve">Pietro Testoni Chiarelli </t>
  </si>
  <si>
    <t>3357-4537 / 92667161</t>
  </si>
  <si>
    <t>Nathan Testoni Chiarelli</t>
  </si>
  <si>
    <t>Victor Hugo Grabowski Beltramini</t>
  </si>
  <si>
    <t>3357-2560</t>
  </si>
  <si>
    <t>Lucas Fossa</t>
  </si>
  <si>
    <t>8816-7653</t>
  </si>
  <si>
    <t>Eduardo Fossa</t>
  </si>
  <si>
    <t>8803-6625</t>
  </si>
  <si>
    <t>Erick Augusto Baucke</t>
  </si>
  <si>
    <t>Lucas Gorges Possamai</t>
  </si>
  <si>
    <t>Enzo Scheidemantel</t>
  </si>
  <si>
    <t>Mateus Gorges Possamai</t>
  </si>
  <si>
    <t>Osvaldo André Furlaneto Rodrigues</t>
  </si>
  <si>
    <t>Henrique Zandonai</t>
  </si>
  <si>
    <t xml:space="preserve"> Ian Marchetti Meirelles</t>
  </si>
  <si>
    <t>Yuri Schoeffer Herweg</t>
  </si>
  <si>
    <t xml:space="preserve">João Vitor Beltramini </t>
  </si>
  <si>
    <t>HENRIQUE CASAGRANDRE</t>
  </si>
  <si>
    <t>MARCEL FEIX</t>
  </si>
  <si>
    <t>ANA PAULA C. FEIX</t>
  </si>
  <si>
    <t>3.484.291-8</t>
  </si>
  <si>
    <t>EDUARDA BIELA</t>
  </si>
  <si>
    <t>5.451.991-8</t>
  </si>
  <si>
    <t>ANGELA COLUSSI</t>
  </si>
  <si>
    <t>2.112.367-5</t>
  </si>
  <si>
    <t>ANDRÉ COSTENARO</t>
  </si>
  <si>
    <t>Felipe Burtuluzzi</t>
  </si>
  <si>
    <t>Luís Fernando Simi Lenz</t>
  </si>
  <si>
    <t>Clair Dapper</t>
  </si>
  <si>
    <t>Guilherme  Pasa</t>
  </si>
  <si>
    <t>Julio Cesar Lazzeri Piana</t>
  </si>
  <si>
    <t>Jurandir Manarim</t>
  </si>
  <si>
    <t>Cleiton Welintom Bona</t>
  </si>
  <si>
    <t>Amanda Gamba</t>
  </si>
  <si>
    <t>Maria Helena Manarim</t>
  </si>
  <si>
    <t>Hyury L. Noll</t>
  </si>
  <si>
    <t>Pedro Luiz Cuccato</t>
  </si>
  <si>
    <t>5.206.526-0</t>
  </si>
  <si>
    <t>Janaína de Souza</t>
  </si>
  <si>
    <t>4.729.724-7</t>
  </si>
  <si>
    <t>Emanoel da Silva</t>
  </si>
  <si>
    <t>8527282-9</t>
  </si>
  <si>
    <t>9914 9160</t>
  </si>
  <si>
    <t>Werner Dorow</t>
  </si>
  <si>
    <t>Denise Beffart Paludo</t>
  </si>
  <si>
    <t>Emanuel da Silva</t>
  </si>
  <si>
    <t>Ricardo da Silva</t>
  </si>
  <si>
    <t>Lucas henrique Zardo</t>
  </si>
  <si>
    <t>Camila Barbosa  Foschiera</t>
  </si>
  <si>
    <t>Everson Vieira da Silva</t>
  </si>
  <si>
    <t>Fernanda Fiorese Rauber</t>
  </si>
  <si>
    <t>Marlon Zanetti</t>
  </si>
  <si>
    <t>Karina Barbosa Riboli</t>
  </si>
  <si>
    <t>MATEUS PIOLI KITZIG</t>
  </si>
  <si>
    <t>9.234.703-6</t>
  </si>
  <si>
    <t>LAURA SANTI BERTOTTO</t>
  </si>
  <si>
    <t>NICOLAS TELIS DE SOUZA DIAS</t>
  </si>
  <si>
    <t>RODOLFO MACHADO DE SOUZA SEGUNDO</t>
  </si>
  <si>
    <t>WILSON ROBERTO DE OLIVEIRA DOMINGOS</t>
  </si>
  <si>
    <t>JHONATAN BEHRENS</t>
  </si>
  <si>
    <t>REVANIR ANCIUTTI</t>
  </si>
  <si>
    <t>CRISTIAN GUSTAVO ZARDO</t>
  </si>
  <si>
    <t>JOÃO ANTONIO PIAZZON</t>
  </si>
  <si>
    <t>GUSTAVO BORGHETTI RIBEIRO</t>
  </si>
  <si>
    <t>Silvino D. U. Kiatkosky</t>
  </si>
  <si>
    <t>5.428.541-0</t>
  </si>
  <si>
    <t>Jarlei Correia</t>
  </si>
  <si>
    <t>Letícia Pinto Andres</t>
  </si>
  <si>
    <t>Lucas Johan Morandine</t>
  </si>
  <si>
    <t>Paula Tomachiski</t>
  </si>
  <si>
    <t>Felipe H.Condessa</t>
  </si>
  <si>
    <t>Rodrigo H.Condessa</t>
  </si>
  <si>
    <t>ROBSON ARON ARTEN</t>
  </si>
  <si>
    <t>LUCAS EDUARDO ARTEN</t>
  </si>
  <si>
    <t>ARCELIO VINICIUS LIEBL</t>
  </si>
  <si>
    <t>LUCIANO SERGIO ARTEN</t>
  </si>
  <si>
    <t>KLEVERSON JORGE</t>
  </si>
  <si>
    <t>LEANDRO JACOB ARTEN</t>
  </si>
  <si>
    <t>Vitor Alves</t>
  </si>
  <si>
    <t>Ramon Maiberg</t>
  </si>
  <si>
    <t>Diego Rodrigo Dallabona</t>
  </si>
  <si>
    <t>47 88257493</t>
  </si>
  <si>
    <t>CRISTIANO URIO</t>
  </si>
  <si>
    <t>Luiz Gustavo de Adolfo</t>
  </si>
  <si>
    <t>Camila Foscheira</t>
  </si>
  <si>
    <t>Lucas Henrique Zardo</t>
  </si>
  <si>
    <t>Maria Eduarda Delariva</t>
  </si>
  <si>
    <t>Brenda Dalmolin Agostinetto</t>
  </si>
  <si>
    <t>Betina Pulter Rucks</t>
  </si>
  <si>
    <t>Luiz Fernando de Adolfo</t>
  </si>
  <si>
    <t>Mateus  ZardoTrentin</t>
  </si>
  <si>
    <t>Cristian Zanetti</t>
  </si>
  <si>
    <t>Amanda Bergamaschi  Molossi</t>
  </si>
  <si>
    <t>Gabriel  Vitor Rosário</t>
  </si>
  <si>
    <t>Juliane Zaboenco</t>
  </si>
  <si>
    <t>Karina Riboli</t>
  </si>
  <si>
    <t>Beatriz Dalacorte</t>
  </si>
  <si>
    <t>Luiz Antonio Casonatto Dalberto</t>
  </si>
  <si>
    <t>Jhennifer Luise Daniel Giovanoni</t>
  </si>
  <si>
    <t>Sara Morgan Zanchet</t>
  </si>
  <si>
    <t>Nathan Gabriel Hertel</t>
  </si>
  <si>
    <t>Carlos Alexandre Selbmann</t>
  </si>
  <si>
    <t>Paulo Heinzen Pfeiffer</t>
  </si>
  <si>
    <t>Hilton Fernandes</t>
  </si>
  <si>
    <t>ROSANE DE LIMA ZARDO</t>
  </si>
  <si>
    <t>RAFAEL ELIAS MACHADO</t>
  </si>
  <si>
    <t>Cintia Pelentier Weiss</t>
  </si>
  <si>
    <t>Claus Hoeltgebaum</t>
  </si>
  <si>
    <t>Marion Hoeltgebaum</t>
  </si>
  <si>
    <t>Rolf Hoeltgebaum</t>
  </si>
  <si>
    <t>743.445-6</t>
  </si>
  <si>
    <t>Vitor Stolarski</t>
  </si>
  <si>
    <t>JOILSON DA ROSA</t>
  </si>
  <si>
    <t>ADRIANO LINDNER</t>
  </si>
  <si>
    <t>VITOR EMANUEL KRACHINSKI</t>
  </si>
  <si>
    <t>ANDRÉ LUIS BONAMIGO</t>
  </si>
  <si>
    <t>JAMES DIRCEU CLEMENTE</t>
  </si>
  <si>
    <t>LUCAS BUENO HORT</t>
  </si>
  <si>
    <t>MURILO BUENO HORT</t>
  </si>
  <si>
    <t>THIERRY HENRIQUE PETREÇA</t>
  </si>
  <si>
    <t>LUIZ FELIPE GROCHOSKE</t>
  </si>
  <si>
    <t>YURI ANDREY LESSEL ALVES PIRES</t>
  </si>
  <si>
    <t>ANDRIU KAUE FRANCISCON</t>
  </si>
  <si>
    <t>RUAN DIEGO PEDRO</t>
  </si>
  <si>
    <t>MATHEUS RIBEIRO SIQUEIRA</t>
  </si>
  <si>
    <t>ADILSON DELFINO CABRAL JUNIOR</t>
  </si>
  <si>
    <t>Francisco Saturnino Chiarelli</t>
  </si>
  <si>
    <t>7R/2494.346</t>
  </si>
  <si>
    <t>3357-3438</t>
  </si>
  <si>
    <t>Lucas Pamplona Perfoll</t>
  </si>
  <si>
    <t>Victória Baptista</t>
  </si>
  <si>
    <t>Thiago Gomes</t>
  </si>
  <si>
    <t>Josilene Favretto</t>
  </si>
  <si>
    <t>Luana Carolina da Silva</t>
  </si>
  <si>
    <t>Nilson Araújo</t>
  </si>
  <si>
    <t>Felipe Ferreira da Silva</t>
  </si>
  <si>
    <t>Gabriel Holler Krepsky</t>
  </si>
  <si>
    <t>Guilherme Bandoch</t>
  </si>
  <si>
    <t>Leandro Laffront</t>
  </si>
  <si>
    <t>Rodrigo Laffront</t>
  </si>
  <si>
    <t>Gustavo Noriler</t>
  </si>
  <si>
    <t>Luiza Baier Mogk</t>
  </si>
  <si>
    <t>Beatriz Martins</t>
  </si>
  <si>
    <t>Gabriele Lange</t>
  </si>
  <si>
    <t>Alexandre Krepsky</t>
  </si>
  <si>
    <t>Eduarda dos Santos Fuck</t>
  </si>
  <si>
    <t>Julia dos Santos Fuck</t>
  </si>
  <si>
    <t xml:space="preserve">Vitória de Camargo Martins </t>
  </si>
  <si>
    <t>Cássio Mauricio Fuck</t>
  </si>
  <si>
    <t>Rafael Bonini</t>
  </si>
  <si>
    <t>João Alexandre Müller Fernandes</t>
  </si>
  <si>
    <t>BRUNO SANTOS</t>
  </si>
  <si>
    <t>Associação de Badminton São Miguel do Oeste</t>
  </si>
  <si>
    <t>Associação Meio Oeste de Badminton</t>
  </si>
  <si>
    <t>Badminton Blumenau Clube</t>
  </si>
  <si>
    <t>Clube Oeste de Badminton</t>
  </si>
  <si>
    <t>Associação jaraguaense de Badminton</t>
  </si>
  <si>
    <t>Ibirama Badminton</t>
  </si>
  <si>
    <t>Associação do Contestado Badminton Clube</t>
  </si>
  <si>
    <t>Atletas independentes</t>
  </si>
  <si>
    <t>União dos Pumas Badminton</t>
  </si>
  <si>
    <t>Nicolas Reinert</t>
  </si>
  <si>
    <t>Ana Caroline Bloedorn da Silva</t>
  </si>
  <si>
    <t>Bruno Black</t>
  </si>
  <si>
    <t>João Cesar Melatti Shuerne</t>
  </si>
  <si>
    <t>Sanderson Arten</t>
  </si>
  <si>
    <t>Nordson Arten</t>
  </si>
  <si>
    <t>Alcindo Hort</t>
  </si>
  <si>
    <t>Maria Eduarda Fernandes</t>
  </si>
  <si>
    <t>José Eduardo Fernandes</t>
  </si>
  <si>
    <t>Michele Penkal de Souza</t>
  </si>
  <si>
    <t>Sergio Antonio de Souza</t>
  </si>
  <si>
    <t>Thais Oliveira</t>
  </si>
  <si>
    <t>Bruno Roberto Cardoso</t>
  </si>
  <si>
    <t>Débora Hianca da Rosa Waisczik</t>
  </si>
  <si>
    <t>Schaynize Prestes Pereira</t>
  </si>
  <si>
    <t>Carlos Henrique Trentin Graciolli</t>
  </si>
  <si>
    <t>Josoê Angelo Gris</t>
  </si>
  <si>
    <t>Ernesto Claudino Gris</t>
  </si>
  <si>
    <t>Caroline Morais Romanzini</t>
  </si>
  <si>
    <t>Eduardo Zilio Hohn</t>
  </si>
  <si>
    <t xml:space="preserve">Hellen Maria Negri Dariva </t>
  </si>
  <si>
    <t>Estéfani Batistela</t>
  </si>
  <si>
    <t xml:space="preserve">Adonys Dimitri </t>
  </si>
  <si>
    <t>Eduardo Aparecido da Silva</t>
  </si>
  <si>
    <t>Nathalia Grondek</t>
  </si>
  <si>
    <t>Guilherme V. M. Antunes</t>
  </si>
  <si>
    <t>Ana Carolina Olivo</t>
  </si>
  <si>
    <t>Jackson Schiler</t>
  </si>
  <si>
    <t>Kemilly A. Ebeling</t>
  </si>
  <si>
    <t>Vinícius H. E. Ribeiro</t>
  </si>
  <si>
    <t>Natan V. de Lima</t>
  </si>
  <si>
    <t>Felipe B. de Freitas</t>
  </si>
  <si>
    <t>João Vicente Weiss</t>
  </si>
  <si>
    <t>Matheus Ribeiro</t>
  </si>
  <si>
    <t>Jamilly de Barba Enderle</t>
  </si>
  <si>
    <t>Wellen Mateus Bortese</t>
  </si>
  <si>
    <t>Cristian Lemes Serino</t>
  </si>
  <si>
    <t>Eduardo Teles Souza</t>
  </si>
  <si>
    <t>Thiago Bressan Canalli</t>
  </si>
  <si>
    <t>Josete Urio</t>
  </si>
  <si>
    <t>Mateus Rech</t>
  </si>
  <si>
    <t>Henrique Santi Bertotto</t>
  </si>
  <si>
    <t>Bruno Andre Pereira</t>
  </si>
  <si>
    <t>ADC</t>
  </si>
  <si>
    <t>Associação Desportiva de Curitibanos</t>
  </si>
  <si>
    <t>Greissa Lendra de Marco</t>
  </si>
  <si>
    <t>Catharina Izabel Bauler</t>
  </si>
  <si>
    <t>47-91368350</t>
  </si>
  <si>
    <t>Robert Kath</t>
  </si>
  <si>
    <t>47-33342822</t>
  </si>
  <si>
    <t>Janine Izabel Bauler</t>
  </si>
  <si>
    <t>47-92137865</t>
  </si>
  <si>
    <t>Cauane Marsaro</t>
  </si>
  <si>
    <t>Arthur Antonio Gollo</t>
  </si>
  <si>
    <t>Cleonir Gandini</t>
  </si>
  <si>
    <t>Carla Dalla Riva</t>
  </si>
  <si>
    <t>Cauan V. Rodrigues</t>
  </si>
  <si>
    <t>David Pereira de Souza</t>
  </si>
  <si>
    <t>Arthur Vedana Moretti</t>
  </si>
  <si>
    <t>Gabriel F. L. Cuochinski</t>
  </si>
  <si>
    <t>6,685. 728</t>
  </si>
  <si>
    <t>Marlon J. F. S. Daniel</t>
  </si>
  <si>
    <t>Natalia Sofia Gollo</t>
  </si>
  <si>
    <t>Gustavo Bortolin</t>
  </si>
  <si>
    <t>José H. Kehl Kolling</t>
  </si>
  <si>
    <t>Dilamar Angelo Gris</t>
  </si>
  <si>
    <t>Daiane Kehl Kolling</t>
  </si>
  <si>
    <t xml:space="preserve">Luiz Henrique Galvão </t>
  </si>
  <si>
    <t>13.439.905-8</t>
  </si>
  <si>
    <t>Natalia Anderloni</t>
  </si>
  <si>
    <t>13.632.105.6</t>
  </si>
  <si>
    <t xml:space="preserve">Marlon Amaral </t>
  </si>
  <si>
    <t>13.299.539-7</t>
  </si>
  <si>
    <t xml:space="preserve">Lucas Borges </t>
  </si>
  <si>
    <t>Marileusa Schreiber</t>
  </si>
  <si>
    <t>GUSTAVO ZARDO</t>
  </si>
  <si>
    <t>GUSTAVO DOCIATTI</t>
  </si>
  <si>
    <t>ARTHUR URIO</t>
  </si>
  <si>
    <t>LUIZA BORTOLUZZI CASALI</t>
  </si>
  <si>
    <t>JOÃO VITOR D. JAGNEZ</t>
  </si>
  <si>
    <t>JULIA COMEL MANDELLI</t>
  </si>
  <si>
    <t>LAURA COMEL MANDELLI</t>
  </si>
  <si>
    <t>LEONARDO DRIESSEN</t>
  </si>
  <si>
    <t>Murilo Bevilacqua Antunes</t>
  </si>
  <si>
    <t>Ana Clara Berti Pereira</t>
  </si>
  <si>
    <t>Greyce Mara Bodanese</t>
  </si>
  <si>
    <t>Cleusa Carmem Cambri</t>
  </si>
  <si>
    <t>CARLOS EDUARDO NITZ</t>
  </si>
  <si>
    <t>ELISANA FRANCISCON</t>
  </si>
  <si>
    <t xml:space="preserve">Italo Hauer </t>
  </si>
  <si>
    <t>Keiko Veronica Ono Fonseca</t>
  </si>
  <si>
    <t>Alessandro Pereira</t>
  </si>
  <si>
    <t>Maicon Sandro Nunes</t>
  </si>
  <si>
    <t>Lucas Nunes</t>
  </si>
  <si>
    <t>Fabio Junio Lima</t>
  </si>
  <si>
    <t>MATHEUS S. DOMINGOS</t>
  </si>
  <si>
    <t>Amanda Paganini Pereira</t>
  </si>
  <si>
    <t>Bernardo Perotto</t>
  </si>
  <si>
    <t>Maria Eduarda Ribas Ruthner</t>
  </si>
  <si>
    <t>Guilherme Costas Nihues</t>
  </si>
  <si>
    <t>Filiação 2015</t>
  </si>
  <si>
    <t>ANDREI KLISMAN GAVIOLLI MORGAN</t>
  </si>
  <si>
    <t>Abam</t>
  </si>
  <si>
    <t>Ricardo Cavalli</t>
  </si>
  <si>
    <t>OK</t>
  </si>
  <si>
    <t>FLEX</t>
  </si>
  <si>
    <t>49 9119 1976</t>
  </si>
  <si>
    <t>Karina Lunelli</t>
  </si>
  <si>
    <t>(47)8425-0371</t>
  </si>
  <si>
    <t>Thiago Diniz de Freitas</t>
  </si>
  <si>
    <t>Amob</t>
  </si>
  <si>
    <t>Flavia Luiza Olivo</t>
  </si>
  <si>
    <t>PEDRO JULIANO</t>
  </si>
  <si>
    <t>053809284-2</t>
  </si>
  <si>
    <t>NATHALY PSCHEIDT</t>
  </si>
  <si>
    <t>DAVI SFAIR ARTEN</t>
  </si>
  <si>
    <t>NATALIA JULIANO</t>
  </si>
  <si>
    <t>MATHEUS DE LIMA LOPES</t>
  </si>
  <si>
    <t>OTAVIO ROCHA FERNANDES</t>
  </si>
  <si>
    <t>BRUNO AURELIO HENNING</t>
  </si>
  <si>
    <t>Marco Antonio Szabo</t>
  </si>
  <si>
    <t>Niklas Qimm</t>
  </si>
  <si>
    <t>Gabriel</t>
  </si>
  <si>
    <t>X071903</t>
  </si>
  <si>
    <t>Dionisius Satria Arthaman</t>
  </si>
  <si>
    <t>Miguel Rosatto Bohrz</t>
  </si>
  <si>
    <t>Bujung Witarsa</t>
  </si>
  <si>
    <t>4985976-6</t>
  </si>
  <si>
    <t>Vinicius Clementino</t>
  </si>
  <si>
    <t>Victor Hugo Clementino</t>
  </si>
  <si>
    <t>LUINNY LAIS SFAIR MARETH</t>
  </si>
  <si>
    <t>KAIANNY LAIS SFAIR MARETH</t>
  </si>
  <si>
    <t>Vilmar Siewert Junior</t>
  </si>
  <si>
    <t>JOÃO VITOR M. BITTENCOURT</t>
  </si>
  <si>
    <t>ALESSANDRO NAVA BARZOTTO</t>
  </si>
  <si>
    <t>SIDNEI LOPES DE ANDRADE</t>
  </si>
  <si>
    <t>CADEIRANTES</t>
  </si>
  <si>
    <t>DIOGO WOLF</t>
  </si>
  <si>
    <t>DALUAN CARDEMAS</t>
  </si>
  <si>
    <t>JOSE LUIZ CAMPANHALI DE CAMPOS</t>
  </si>
  <si>
    <t>Keicy Kellen Ravanello</t>
  </si>
  <si>
    <t>Flex</t>
  </si>
  <si>
    <t>4910701-1</t>
  </si>
  <si>
    <t>Patricia Castelli</t>
  </si>
  <si>
    <t>Sandra Constanzi</t>
  </si>
  <si>
    <t>Jessica Barella Fortti</t>
  </si>
  <si>
    <t>Michel Francisco Favaretto</t>
  </si>
  <si>
    <t>312470-9</t>
  </si>
  <si>
    <t>Willian de Barros França</t>
  </si>
  <si>
    <t>ElviS Pereira de Souza</t>
  </si>
  <si>
    <t>Coeb</t>
  </si>
  <si>
    <t>Stefani Mohr</t>
  </si>
  <si>
    <t>Eduardo Schork</t>
  </si>
  <si>
    <t>Allana Julia da Silva</t>
  </si>
  <si>
    <t>Lucas Antonio Becker</t>
  </si>
  <si>
    <t>Jhonattan Willian Olimpio Becker</t>
  </si>
  <si>
    <t>Luis Henrique de Aquino Moreira</t>
  </si>
  <si>
    <t>Abadsmig</t>
  </si>
  <si>
    <t>759414-5</t>
  </si>
  <si>
    <t>Abel Petter</t>
  </si>
  <si>
    <t>Ricardo da Silva Conter</t>
  </si>
  <si>
    <t>Evandro Radaeli</t>
  </si>
  <si>
    <t>Guilherme Linke</t>
  </si>
  <si>
    <t>João Vitor Toffoli</t>
  </si>
  <si>
    <t>Lucas Pinto Andres</t>
  </si>
  <si>
    <t>Eduardo Tomachinski</t>
  </si>
  <si>
    <t>Igor Amaral Ibrahim</t>
  </si>
  <si>
    <t>Sabrina Zilio</t>
  </si>
  <si>
    <t>fLEX</t>
  </si>
  <si>
    <t>5215884-5</t>
  </si>
  <si>
    <t>GABRIEL MENEGUINI PERIN</t>
  </si>
  <si>
    <t>LUCAS SERGIO BORTOLINI</t>
  </si>
  <si>
    <t>HÉLDER PALINSKI KUHN</t>
  </si>
  <si>
    <t>RIANN PETERSON DE OLIVEIRA</t>
  </si>
  <si>
    <t>LUAN ANTONIO BORTOLINI</t>
  </si>
  <si>
    <t>Gabriela Frigo</t>
  </si>
  <si>
    <t>III Etapa do Estadual de Badminton 2016 - Joaçaba</t>
  </si>
  <si>
    <t>02 a 04 e Setembro de 2016</t>
  </si>
  <si>
    <t>ABAM</t>
  </si>
  <si>
    <t>Clube Mafrense de Badminton</t>
  </si>
  <si>
    <t>Badminton Flex</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</si>
</sst>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Cr$&quot;* #,##0.00_);_(&quot;Cr$&quot;* \(#,##0.00\);_(&quot;Cr$&quot;* &quot;-&quot;??_);_(@_)"/>
    <numFmt numFmtId="173" formatCode="_(&quot;Cr$&quot;* #,##0_);_(&quot;Cr$&quot;* \(#,##0\);_(&quot;Cr$&quot;* &quot;-&quot;_);_(@_)"/>
    <numFmt numFmtId="174" formatCode="&quot;R$ &quot;#,##0.00"/>
    <numFmt numFmtId="175" formatCode="0.0"/>
    <numFmt numFmtId="176" formatCode="[$-416]dddd\,\ d&quot; de &quot;mmmm&quot; de &quot;yyyy"/>
    <numFmt numFmtId="177" formatCode="_(* #,##0.0_);_(* \(#,##0.0\);_(* &quot;-&quot;??_);_(@_)"/>
    <numFmt numFmtId="178" formatCode="_(* #,##0_);_(* \(#,##0\);_(* &quot;-&quot;??_);_(@_)"/>
    <numFmt numFmtId="179" formatCode="_-[$R$-416]\ * #,##0.00_-;\-[$R$-416]\ * #,##0.00_-;_-[$R$-416]\ * &quot;-&quot;??_-;_-@_-"/>
    <numFmt numFmtId="180" formatCode="&quot;R$ &quot;#,##0.0_);\(&quot;R$ &quot;#,##0.0\)"/>
    <numFmt numFmtId="181" formatCode="_(* #,##0.000_);_(* \(#,##0.000\);_(* &quot;-&quot;??_);_(@_)"/>
    <numFmt numFmtId="182" formatCode="&quot;Sim&quot;;&quot;Sim&quot;;&quot;Não&quot;"/>
    <numFmt numFmtId="183" formatCode="&quot;Verdadeiro&quot;;&quot;Verdadeiro&quot;;&quot;Falso&quot;"/>
    <numFmt numFmtId="184" formatCode="&quot;Ativado&quot;;&quot;Ativado&quot;;&quot;Desativado&quot;"/>
    <numFmt numFmtId="185" formatCode="[$€-2]\ #,##0.00_);[Red]\([$€-2]\ #,##0.00\)"/>
    <numFmt numFmtId="186" formatCode="_(&quot;R$ &quot;* #,##0.00_);_(&quot;R$ &quot;* \(#,##0.00\);_(&quot;R$ &quot;* \-??_);_(@_)"/>
    <numFmt numFmtId="187" formatCode="_-[$R$-416]\ * #,##0.00_-;\-[$R$-416]\ * #,##0.00_-;_-[$R$-416]\ * \-??_-;_-@_-"/>
  </numFmts>
  <fonts count="83">
    <font>
      <sz val="10"/>
      <name val="Arial"/>
      <family val="0"/>
    </font>
    <font>
      <u val="single"/>
      <sz val="7.5"/>
      <color indexed="12"/>
      <name val="Arial"/>
      <family val="2"/>
    </font>
    <font>
      <b/>
      <sz val="10"/>
      <name val="MS Serif"/>
      <family val="1"/>
    </font>
    <font>
      <b/>
      <sz val="10"/>
      <name val="Arial"/>
      <family val="2"/>
    </font>
    <font>
      <b/>
      <sz val="12"/>
      <name val="Arial"/>
      <family val="2"/>
    </font>
    <font>
      <b/>
      <sz val="13"/>
      <name val="Arial"/>
      <family val="2"/>
    </font>
    <font>
      <sz val="10"/>
      <color indexed="10"/>
      <name val="Arial"/>
      <family val="2"/>
    </font>
    <font>
      <b/>
      <sz val="12"/>
      <color indexed="10"/>
      <name val="Arial"/>
      <family val="2"/>
    </font>
    <font>
      <sz val="8"/>
      <name val="Arial"/>
      <family val="2"/>
    </font>
    <font>
      <b/>
      <sz val="13"/>
      <color indexed="10"/>
      <name val="Arial"/>
      <family val="2"/>
    </font>
    <font>
      <sz val="10"/>
      <color indexed="8"/>
      <name val="Arial"/>
      <family val="2"/>
    </font>
    <font>
      <b/>
      <sz val="7"/>
      <name val="Arial"/>
      <family val="2"/>
    </font>
    <font>
      <sz val="7"/>
      <name val="Arial"/>
      <family val="2"/>
    </font>
    <font>
      <strike/>
      <sz val="10"/>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0"/>
      <color indexed="18"/>
      <name val="MS Serif"/>
      <family val="1"/>
    </font>
    <font>
      <b/>
      <sz val="10"/>
      <color indexed="9"/>
      <name val="MS Serif"/>
      <family val="1"/>
    </font>
    <font>
      <sz val="8"/>
      <color indexed="9"/>
      <name val="Arial"/>
      <family val="2"/>
    </font>
    <font>
      <b/>
      <sz val="10"/>
      <color indexed="9"/>
      <name val="Arial"/>
      <family val="2"/>
    </font>
    <font>
      <sz val="10"/>
      <color indexed="9"/>
      <name val="Arial"/>
      <family val="2"/>
    </font>
    <font>
      <sz val="9"/>
      <color indexed="10"/>
      <name val="Arial"/>
      <family val="2"/>
    </font>
    <font>
      <b/>
      <sz val="10"/>
      <color indexed="10"/>
      <name val="MS Serif"/>
      <family val="1"/>
    </font>
    <font>
      <sz val="10"/>
      <color indexed="18"/>
      <name val="Arial"/>
      <family val="2"/>
    </font>
    <font>
      <b/>
      <sz val="10"/>
      <color indexed="30"/>
      <name val="Arial"/>
      <family val="2"/>
    </font>
    <font>
      <b/>
      <sz val="10"/>
      <color indexed="10"/>
      <name val="Arial"/>
      <family val="2"/>
    </font>
    <font>
      <sz val="10"/>
      <color indexed="30"/>
      <name val="Arial"/>
      <family val="2"/>
    </font>
    <font>
      <b/>
      <sz val="12"/>
      <color indexed="30"/>
      <name val="Arial"/>
      <family val="2"/>
    </font>
    <font>
      <sz val="12"/>
      <color indexed="30"/>
      <name val="Arial"/>
      <family val="2"/>
    </font>
    <font>
      <sz val="18"/>
      <color indexed="10"/>
      <name val="Arial"/>
      <family val="2"/>
    </font>
    <font>
      <b/>
      <sz val="12"/>
      <color indexed="9"/>
      <name val="MS Serif"/>
      <family val="1"/>
    </font>
    <font>
      <sz val="10"/>
      <color indexed="8"/>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002060"/>
      <name val="MS Serif"/>
      <family val="1"/>
    </font>
    <font>
      <b/>
      <sz val="10"/>
      <color theme="0"/>
      <name val="MS Serif"/>
      <family val="1"/>
    </font>
    <font>
      <sz val="8"/>
      <color theme="0"/>
      <name val="Arial"/>
      <family val="2"/>
    </font>
    <font>
      <b/>
      <sz val="10"/>
      <color theme="0"/>
      <name val="Arial"/>
      <family val="2"/>
    </font>
    <font>
      <sz val="10"/>
      <color theme="0"/>
      <name val="Arial"/>
      <family val="2"/>
    </font>
    <font>
      <sz val="9"/>
      <color rgb="FFFF0000"/>
      <name val="Arial"/>
      <family val="2"/>
    </font>
    <font>
      <b/>
      <sz val="10"/>
      <color rgb="FFFF0000"/>
      <name val="MS Serif"/>
      <family val="1"/>
    </font>
    <font>
      <sz val="10"/>
      <color rgb="FF002060"/>
      <name val="Arial"/>
      <family val="2"/>
    </font>
    <font>
      <sz val="12"/>
      <color rgb="FF0070C0"/>
      <name val="Arial"/>
      <family val="2"/>
    </font>
    <font>
      <b/>
      <sz val="13"/>
      <color rgb="FFFF0000"/>
      <name val="Arial"/>
      <family val="2"/>
    </font>
    <font>
      <sz val="18"/>
      <color rgb="FFFF0000"/>
      <name val="Arial"/>
      <family val="2"/>
    </font>
    <font>
      <b/>
      <sz val="10"/>
      <color rgb="FFFF0000"/>
      <name val="Arial"/>
      <family val="2"/>
    </font>
    <font>
      <b/>
      <sz val="12"/>
      <color rgb="FF0070C0"/>
      <name val="Arial"/>
      <family val="2"/>
    </font>
    <font>
      <b/>
      <sz val="10"/>
      <color rgb="FF0070C0"/>
      <name val="Arial"/>
      <family val="2"/>
    </font>
    <font>
      <sz val="10"/>
      <color rgb="FF0070C0"/>
      <name val="Arial"/>
      <family val="2"/>
    </font>
    <font>
      <b/>
      <sz val="12"/>
      <color theme="0"/>
      <name val="MS Serif"/>
      <family val="1"/>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theme="3" tint="0.599990010261535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medium"/>
    </border>
    <border>
      <left style="medium"/>
      <right style="thin"/>
      <top style="thin"/>
      <bottom style="thin"/>
    </border>
    <border>
      <left style="medium"/>
      <right style="thin"/>
      <top>
        <color indexed="63"/>
      </top>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medium"/>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thin"/>
    </border>
    <border>
      <left>
        <color indexed="63"/>
      </left>
      <right>
        <color indexed="63"/>
      </right>
      <top style="thin"/>
      <bottom style="mediu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63"/>
      </left>
      <right>
        <color indexed="63"/>
      </right>
      <top style="thin">
        <color indexed="63"/>
      </top>
      <bottom style="thin">
        <color indexed="63"/>
      </bottom>
    </border>
    <border>
      <left>
        <color indexed="63"/>
      </left>
      <right style="thin"/>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medium"/>
    </border>
    <border>
      <left style="medium"/>
      <right style="medium"/>
      <top>
        <color indexed="63"/>
      </top>
      <bottom>
        <color indexed="63"/>
      </bottom>
    </border>
    <border>
      <left style="medium"/>
      <right style="medium"/>
      <top>
        <color indexed="63"/>
      </top>
      <bottom style="thin"/>
    </border>
    <border>
      <left style="thin"/>
      <right style="thin"/>
      <top style="medium"/>
      <bottom>
        <color indexed="63"/>
      </bottom>
    </border>
    <border>
      <left style="medium"/>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medium"/>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4" fillId="29" borderId="1" applyNumberFormat="0" applyAlignment="0" applyProtection="0"/>
    <xf numFmtId="0" fontId="1"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0" fontId="57" fillId="31"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16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cellStyleXfs>
  <cellXfs count="32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2" fillId="0" borderId="1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xf>
    <xf numFmtId="0" fontId="2" fillId="0" borderId="13" xfId="0" applyFont="1" applyBorder="1" applyAlignment="1">
      <alignment horizontal="right"/>
    </xf>
    <xf numFmtId="0" fontId="66" fillId="33" borderId="14" xfId="0" applyFont="1" applyFill="1" applyBorder="1" applyAlignment="1">
      <alignment horizontal="center"/>
    </xf>
    <xf numFmtId="0" fontId="67" fillId="34" borderId="14" xfId="0" applyFont="1" applyFill="1" applyBorder="1" applyAlignment="1">
      <alignment horizontal="centerContinuous"/>
    </xf>
    <xf numFmtId="0" fontId="67" fillId="34" borderId="14" xfId="0" applyFont="1" applyFill="1" applyBorder="1" applyAlignment="1">
      <alignment/>
    </xf>
    <xf numFmtId="0" fontId="67" fillId="34" borderId="14" xfId="0" applyFont="1" applyFill="1" applyBorder="1" applyAlignment="1">
      <alignment/>
    </xf>
    <xf numFmtId="0" fontId="67" fillId="34" borderId="15" xfId="0" applyFont="1" applyFill="1" applyBorder="1" applyAlignment="1">
      <alignment/>
    </xf>
    <xf numFmtId="0" fontId="67" fillId="34" borderId="14" xfId="0" applyFont="1" applyFill="1" applyBorder="1" applyAlignment="1">
      <alignment horizontal="center"/>
    </xf>
    <xf numFmtId="0" fontId="68" fillId="34" borderId="14" xfId="0" applyFont="1" applyFill="1" applyBorder="1" applyAlignment="1">
      <alignment/>
    </xf>
    <xf numFmtId="0" fontId="8" fillId="0" borderId="14" xfId="0" applyFont="1" applyBorder="1" applyAlignment="1">
      <alignment/>
    </xf>
    <xf numFmtId="0" fontId="8" fillId="0" borderId="14" xfId="0" applyFont="1" applyBorder="1" applyAlignment="1">
      <alignment horizontal="center"/>
    </xf>
    <xf numFmtId="0" fontId="69" fillId="34" borderId="16" xfId="0" applyFont="1" applyFill="1" applyBorder="1" applyAlignment="1">
      <alignment horizontal="center"/>
    </xf>
    <xf numFmtId="0" fontId="67" fillId="34" borderId="17" xfId="0" applyFont="1" applyFill="1" applyBorder="1" applyAlignment="1">
      <alignment horizontal="center"/>
    </xf>
    <xf numFmtId="0" fontId="67" fillId="34" borderId="18" xfId="0" applyFont="1" applyFill="1" applyBorder="1" applyAlignment="1">
      <alignment horizontal="center"/>
    </xf>
    <xf numFmtId="0" fontId="66" fillId="33" borderId="16" xfId="0" applyFont="1" applyFill="1" applyBorder="1" applyAlignment="1">
      <alignment horizontal="center"/>
    </xf>
    <xf numFmtId="0" fontId="70" fillId="34" borderId="16" xfId="0" applyFont="1" applyFill="1" applyBorder="1" applyAlignment="1">
      <alignment/>
    </xf>
    <xf numFmtId="0" fontId="70" fillId="34" borderId="14" xfId="0" applyFont="1" applyFill="1" applyBorder="1" applyAlignment="1">
      <alignment horizontal="center"/>
    </xf>
    <xf numFmtId="0" fontId="71" fillId="33" borderId="14" xfId="0" applyFont="1" applyFill="1" applyBorder="1" applyAlignment="1">
      <alignment/>
    </xf>
    <xf numFmtId="166" fontId="72" fillId="33" borderId="19" xfId="50" applyNumberFormat="1" applyFont="1" applyFill="1" applyBorder="1" applyAlignment="1">
      <alignment/>
    </xf>
    <xf numFmtId="170" fontId="66" fillId="33" borderId="20" xfId="47" applyFont="1" applyFill="1" applyBorder="1" applyAlignment="1">
      <alignment horizontal="center"/>
    </xf>
    <xf numFmtId="0" fontId="71" fillId="33" borderId="21" xfId="0" applyFont="1" applyFill="1" applyBorder="1" applyAlignment="1">
      <alignment/>
    </xf>
    <xf numFmtId="0" fontId="70" fillId="34" borderId="22" xfId="0" applyFont="1" applyFill="1" applyBorder="1" applyAlignment="1">
      <alignment horizontal="center"/>
    </xf>
    <xf numFmtId="0" fontId="73" fillId="0" borderId="14"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73" fillId="0" borderId="16" xfId="0" applyFont="1" applyBorder="1" applyAlignment="1" applyProtection="1">
      <alignment horizontal="center"/>
      <protection locked="0"/>
    </xf>
    <xf numFmtId="0" fontId="73" fillId="0" borderId="14" xfId="0" applyFont="1" applyBorder="1" applyAlignment="1" applyProtection="1">
      <alignment/>
      <protection locked="0"/>
    </xf>
    <xf numFmtId="0" fontId="0" fillId="0" borderId="14" xfId="0" applyFont="1" applyBorder="1" applyAlignment="1" applyProtection="1">
      <alignment/>
      <protection locked="0"/>
    </xf>
    <xf numFmtId="0" fontId="73" fillId="0" borderId="20" xfId="0" applyFont="1" applyBorder="1" applyAlignment="1" applyProtection="1">
      <alignment horizontal="center"/>
      <protection locked="0"/>
    </xf>
    <xf numFmtId="0" fontId="73" fillId="0" borderId="23" xfId="0" applyFont="1" applyBorder="1" applyAlignment="1" applyProtection="1">
      <alignment horizontal="center"/>
      <protection locked="0"/>
    </xf>
    <xf numFmtId="0" fontId="73" fillId="0" borderId="17" xfId="0" applyFont="1" applyBorder="1" applyAlignment="1" applyProtection="1">
      <alignment horizontal="center"/>
      <protection locked="0"/>
    </xf>
    <xf numFmtId="0" fontId="73" fillId="0" borderId="24"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23" xfId="0" applyFont="1" applyBorder="1" applyAlignment="1" applyProtection="1">
      <alignment/>
      <protection locked="0"/>
    </xf>
    <xf numFmtId="0" fontId="0" fillId="0" borderId="26" xfId="0" applyFont="1" applyBorder="1" applyAlignment="1" applyProtection="1">
      <alignment/>
      <protection locked="0"/>
    </xf>
    <xf numFmtId="170" fontId="66" fillId="33" borderId="16" xfId="47" applyFont="1" applyFill="1" applyBorder="1" applyAlignment="1" applyProtection="1">
      <alignment horizontal="center"/>
      <protection/>
    </xf>
    <xf numFmtId="166" fontId="72" fillId="33" borderId="25" xfId="50" applyNumberFormat="1" applyFont="1" applyFill="1" applyBorder="1" applyAlignment="1" applyProtection="1">
      <alignment/>
      <protection/>
    </xf>
    <xf numFmtId="0" fontId="3" fillId="35" borderId="0" xfId="53" applyFont="1" applyFill="1">
      <alignment/>
      <protection/>
    </xf>
    <xf numFmtId="0" fontId="0" fillId="0" borderId="0" xfId="53">
      <alignment/>
      <protection/>
    </xf>
    <xf numFmtId="1" fontId="0" fillId="35" borderId="0" xfId="53" applyNumberFormat="1" applyFont="1" applyFill="1" applyAlignment="1">
      <alignment horizontal="center"/>
      <protection/>
    </xf>
    <xf numFmtId="0" fontId="0" fillId="35" borderId="0" xfId="53" applyFill="1">
      <alignment/>
      <protection/>
    </xf>
    <xf numFmtId="0" fontId="0" fillId="36" borderId="0" xfId="53" applyFill="1">
      <alignment/>
      <protection/>
    </xf>
    <xf numFmtId="49" fontId="0" fillId="36" borderId="0" xfId="53" applyNumberFormat="1" applyFill="1">
      <alignment/>
      <protection/>
    </xf>
    <xf numFmtId="0" fontId="0" fillId="0" borderId="0" xfId="53" applyFill="1">
      <alignment/>
      <protection/>
    </xf>
    <xf numFmtId="14" fontId="3" fillId="35" borderId="0" xfId="53" applyNumberFormat="1" applyFont="1" applyFill="1">
      <alignment/>
      <protection/>
    </xf>
    <xf numFmtId="14" fontId="0" fillId="35" borderId="0" xfId="53" applyNumberFormat="1" applyFill="1">
      <alignment/>
      <protection/>
    </xf>
    <xf numFmtId="14" fontId="0" fillId="0" borderId="0" xfId="53" applyNumberFormat="1" applyFill="1">
      <alignment/>
      <protection/>
    </xf>
    <xf numFmtId="14" fontId="0" fillId="36" borderId="0" xfId="53" applyNumberFormat="1" applyFill="1">
      <alignment/>
      <protection/>
    </xf>
    <xf numFmtId="14" fontId="0" fillId="0" borderId="0" xfId="53" applyNumberFormat="1">
      <alignment/>
      <protection/>
    </xf>
    <xf numFmtId="0" fontId="2" fillId="0" borderId="27" xfId="0" applyNumberFormat="1" applyFont="1" applyBorder="1" applyAlignment="1" applyProtection="1">
      <alignment horizontal="center"/>
      <protection locked="0"/>
    </xf>
    <xf numFmtId="0" fontId="0" fillId="0" borderId="0" xfId="0" applyFont="1" applyAlignment="1">
      <alignment/>
    </xf>
    <xf numFmtId="0" fontId="1" fillId="0" borderId="0" xfId="44" applyAlignment="1" applyProtection="1">
      <alignment/>
      <protection/>
    </xf>
    <xf numFmtId="14" fontId="73" fillId="33" borderId="27" xfId="0" applyNumberFormat="1" applyFont="1" applyFill="1" applyBorder="1" applyAlignment="1" applyProtection="1">
      <alignment horizontal="center"/>
      <protection locked="0"/>
    </xf>
    <xf numFmtId="0" fontId="73" fillId="33" borderId="27" xfId="0" applyNumberFormat="1" applyFont="1" applyFill="1" applyBorder="1" applyAlignment="1" applyProtection="1">
      <alignment horizontal="center"/>
      <protection locked="0"/>
    </xf>
    <xf numFmtId="0" fontId="73" fillId="33" borderId="27" xfId="0" applyFont="1" applyFill="1" applyBorder="1" applyAlignment="1" applyProtection="1">
      <alignment horizontal="left"/>
      <protection locked="0"/>
    </xf>
    <xf numFmtId="0" fontId="73" fillId="37" borderId="20" xfId="0" applyNumberFormat="1" applyFont="1" applyFill="1" applyBorder="1" applyAlignment="1" applyProtection="1">
      <alignment horizontal="center"/>
      <protection locked="0"/>
    </xf>
    <xf numFmtId="0" fontId="2" fillId="37" borderId="28" xfId="0" applyFont="1" applyFill="1" applyBorder="1" applyAlignment="1">
      <alignment/>
    </xf>
    <xf numFmtId="0" fontId="0" fillId="0" borderId="0" xfId="0" applyAlignment="1">
      <alignment horizontal="center"/>
    </xf>
    <xf numFmtId="0" fontId="2" fillId="0" borderId="28" xfId="0" applyFont="1" applyBorder="1" applyAlignment="1" applyProtection="1">
      <alignment/>
      <protection locked="0"/>
    </xf>
    <xf numFmtId="0" fontId="0" fillId="0" borderId="0" xfId="0" applyFont="1" applyAlignment="1">
      <alignment horizontal="center"/>
    </xf>
    <xf numFmtId="0" fontId="0" fillId="0" borderId="14" xfId="0" applyBorder="1" applyAlignment="1">
      <alignment horizontal="center" vertical="center"/>
    </xf>
    <xf numFmtId="0" fontId="0" fillId="0" borderId="14" xfId="52" applyFont="1" applyFill="1" applyBorder="1">
      <alignment/>
      <protection/>
    </xf>
    <xf numFmtId="0" fontId="0" fillId="0" borderId="14" xfId="52" applyNumberFormat="1" applyFont="1" applyFill="1" applyBorder="1" applyAlignment="1" applyProtection="1">
      <alignment horizontal="center"/>
      <protection locked="0"/>
    </xf>
    <xf numFmtId="0" fontId="0" fillId="0" borderId="14" xfId="52" applyFont="1" applyFill="1" applyBorder="1" applyAlignment="1">
      <alignment horizontal="center"/>
      <protection/>
    </xf>
    <xf numFmtId="14" fontId="0" fillId="0" borderId="14" xfId="52" applyNumberFormat="1" applyFont="1" applyFill="1" applyBorder="1">
      <alignment/>
      <protection/>
    </xf>
    <xf numFmtId="14" fontId="0" fillId="0" borderId="14" xfId="52" applyNumberFormat="1" applyFont="1" applyFill="1" applyBorder="1" applyAlignment="1" applyProtection="1">
      <alignment horizontal="center"/>
      <protection locked="0"/>
    </xf>
    <xf numFmtId="0" fontId="0" fillId="0" borderId="14" xfId="52" applyFont="1" applyFill="1" applyBorder="1" applyAlignment="1" applyProtection="1">
      <alignment horizontal="center"/>
      <protection locked="0"/>
    </xf>
    <xf numFmtId="0" fontId="0" fillId="0" borderId="27" xfId="52" applyFont="1" applyFill="1" applyBorder="1">
      <alignment/>
      <protection/>
    </xf>
    <xf numFmtId="187" fontId="0" fillId="0" borderId="29" xfId="0" applyNumberFormat="1" applyBorder="1" applyAlignment="1">
      <alignment/>
    </xf>
    <xf numFmtId="166" fontId="66" fillId="37" borderId="16" xfId="47" applyNumberFormat="1" applyFont="1" applyFill="1" applyBorder="1" applyAlignment="1" applyProtection="1">
      <alignment horizontal="center"/>
      <protection locked="0"/>
    </xf>
    <xf numFmtId="3" fontId="73" fillId="33" borderId="27" xfId="0" applyNumberFormat="1" applyFont="1" applyFill="1" applyBorder="1" applyAlignment="1" applyProtection="1">
      <alignment horizontal="center"/>
      <protection locked="0"/>
    </xf>
    <xf numFmtId="0" fontId="0" fillId="0" borderId="14" xfId="52" applyFont="1" applyBorder="1" applyAlignment="1">
      <alignment horizontal="left"/>
      <protection/>
    </xf>
    <xf numFmtId="0" fontId="0" fillId="0" borderId="14" xfId="52" applyFont="1" applyBorder="1" applyAlignment="1">
      <alignment/>
      <protection/>
    </xf>
    <xf numFmtId="0" fontId="0" fillId="0" borderId="14" xfId="0" applyFont="1" applyFill="1" applyBorder="1" applyAlignment="1" applyProtection="1">
      <alignment horizontal="left"/>
      <protection locked="0"/>
    </xf>
    <xf numFmtId="0" fontId="0" fillId="0" borderId="14" xfId="52" applyFont="1" applyFill="1" applyBorder="1" applyAlignment="1">
      <alignment/>
      <protection/>
    </xf>
    <xf numFmtId="0" fontId="0" fillId="0" borderId="14" xfId="52" applyFont="1" applyBorder="1" applyAlignment="1">
      <alignment horizontal="center"/>
      <protection/>
    </xf>
    <xf numFmtId="3" fontId="0" fillId="0" borderId="14" xfId="52" applyNumberFormat="1" applyFont="1" applyBorder="1" applyAlignment="1">
      <alignment horizontal="center"/>
      <protection/>
    </xf>
    <xf numFmtId="14" fontId="0" fillId="0" borderId="14" xfId="52" applyNumberFormat="1" applyFont="1" applyBorder="1">
      <alignment/>
      <protection/>
    </xf>
    <xf numFmtId="14" fontId="0" fillId="0" borderId="27" xfId="0" applyNumberFormat="1" applyFont="1" applyFill="1" applyBorder="1" applyAlignment="1" applyProtection="1">
      <alignment horizontal="center"/>
      <protection locked="0"/>
    </xf>
    <xf numFmtId="3" fontId="0" fillId="0" borderId="14" xfId="0" applyNumberFormat="1" applyFont="1" applyFill="1" applyBorder="1" applyAlignment="1" applyProtection="1">
      <alignment horizontal="center"/>
      <protection locked="0"/>
    </xf>
    <xf numFmtId="14" fontId="0" fillId="0" borderId="14" xfId="0" applyNumberFormat="1" applyFont="1" applyFill="1" applyBorder="1" applyAlignment="1" applyProtection="1">
      <alignment horizontal="center"/>
      <protection locked="0"/>
    </xf>
    <xf numFmtId="0" fontId="10" fillId="0" borderId="0" xfId="52" applyFont="1">
      <alignment/>
      <protection/>
    </xf>
    <xf numFmtId="0" fontId="0" fillId="0" borderId="14" xfId="52" applyNumberFormat="1" applyFont="1" applyFill="1" applyBorder="1" applyAlignment="1">
      <alignment horizontal="center"/>
      <protection/>
    </xf>
    <xf numFmtId="0" fontId="0" fillId="0" borderId="22" xfId="52" applyFont="1" applyFill="1" applyBorder="1" applyAlignment="1" applyProtection="1">
      <alignment horizontal="left"/>
      <protection locked="0"/>
    </xf>
    <xf numFmtId="0" fontId="10" fillId="0" borderId="14" xfId="52" applyFont="1" applyBorder="1">
      <alignment/>
      <protection/>
    </xf>
    <xf numFmtId="0" fontId="0" fillId="0" borderId="22" xfId="52" applyFont="1" applyFill="1" applyBorder="1" applyAlignment="1">
      <alignment horizontal="left"/>
      <protection/>
    </xf>
    <xf numFmtId="0" fontId="13" fillId="0" borderId="22" xfId="52" applyFont="1" applyFill="1" applyBorder="1" applyAlignment="1">
      <alignment horizontal="left"/>
      <protection/>
    </xf>
    <xf numFmtId="14" fontId="0" fillId="0" borderId="14" xfId="52" applyNumberFormat="1" applyFont="1" applyFill="1" applyBorder="1" applyAlignment="1">
      <alignment horizontal="center"/>
      <protection/>
    </xf>
    <xf numFmtId="0" fontId="0" fillId="0" borderId="14" xfId="0" applyNumberFormat="1"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22" xfId="0" applyFont="1" applyFill="1" applyBorder="1" applyAlignment="1" applyProtection="1">
      <alignment horizontal="left"/>
      <protection locked="0"/>
    </xf>
    <xf numFmtId="0" fontId="10" fillId="0" borderId="27" xfId="52" applyFont="1" applyBorder="1">
      <alignment/>
      <protection/>
    </xf>
    <xf numFmtId="14" fontId="0" fillId="0" borderId="14" xfId="0" applyNumberFormat="1" applyFont="1" applyFill="1" applyBorder="1" applyAlignment="1">
      <alignment horizontal="center" vertical="center"/>
    </xf>
    <xf numFmtId="0" fontId="0" fillId="0" borderId="30" xfId="0" applyFont="1" applyFill="1" applyBorder="1" applyAlignment="1" applyProtection="1">
      <alignment horizontal="left"/>
      <protection locked="0"/>
    </xf>
    <xf numFmtId="0" fontId="0" fillId="0" borderId="0" xfId="52" applyFont="1" applyFill="1" applyAlignment="1">
      <alignment horizontal="center"/>
      <protection/>
    </xf>
    <xf numFmtId="0" fontId="0" fillId="0" borderId="27" xfId="0" applyNumberFormat="1"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10" fillId="0" borderId="14" xfId="52" applyFont="1" applyFill="1" applyBorder="1" applyAlignment="1">
      <alignment horizontal="center"/>
      <protection/>
    </xf>
    <xf numFmtId="0" fontId="10" fillId="0" borderId="14" xfId="52" applyFont="1" applyFill="1" applyBorder="1">
      <alignment/>
      <protection/>
    </xf>
    <xf numFmtId="14" fontId="10" fillId="0" borderId="14" xfId="52" applyNumberFormat="1" applyFont="1" applyFill="1" applyBorder="1">
      <alignment/>
      <protection/>
    </xf>
    <xf numFmtId="0" fontId="74" fillId="36" borderId="24" xfId="0" applyFont="1" applyFill="1" applyBorder="1" applyAlignment="1" applyProtection="1">
      <alignment horizontal="center" vertical="center"/>
      <protection locked="0"/>
    </xf>
    <xf numFmtId="0" fontId="74" fillId="36" borderId="31" xfId="0" applyFont="1" applyFill="1" applyBorder="1" applyAlignment="1" applyProtection="1">
      <alignment horizontal="center" vertical="center"/>
      <protection locked="0"/>
    </xf>
    <xf numFmtId="0" fontId="74" fillId="36" borderId="32" xfId="0" applyFont="1" applyFill="1" applyBorder="1" applyAlignment="1" applyProtection="1">
      <alignment horizontal="center" vertical="center"/>
      <protection locked="0"/>
    </xf>
    <xf numFmtId="0" fontId="74" fillId="36" borderId="33" xfId="0" applyFont="1" applyFill="1" applyBorder="1" applyAlignment="1" applyProtection="1">
      <alignment horizontal="center" vertical="center"/>
      <protection locked="0"/>
    </xf>
    <xf numFmtId="0" fontId="75" fillId="34" borderId="34" xfId="0" applyFont="1" applyFill="1" applyBorder="1" applyAlignment="1">
      <alignment horizontal="center"/>
    </xf>
    <xf numFmtId="0" fontId="75" fillId="34" borderId="35" xfId="0" applyFont="1" applyFill="1" applyBorder="1" applyAlignment="1">
      <alignment horizontal="center"/>
    </xf>
    <xf numFmtId="0" fontId="75" fillId="34" borderId="36" xfId="0" applyFont="1" applyFill="1" applyBorder="1" applyAlignment="1">
      <alignment horizontal="center"/>
    </xf>
    <xf numFmtId="0" fontId="75" fillId="34" borderId="37" xfId="0" applyFont="1" applyFill="1" applyBorder="1" applyAlignment="1">
      <alignment horizontal="center"/>
    </xf>
    <xf numFmtId="0" fontId="75" fillId="34" borderId="0" xfId="0" applyFont="1" applyFill="1" applyBorder="1" applyAlignment="1">
      <alignment horizontal="center"/>
    </xf>
    <xf numFmtId="0" fontId="75" fillId="34" borderId="38" xfId="0" applyFont="1" applyFill="1" applyBorder="1" applyAlignment="1">
      <alignment horizontal="center"/>
    </xf>
    <xf numFmtId="174" fontId="76" fillId="34" borderId="37" xfId="0" applyNumberFormat="1" applyFont="1" applyFill="1" applyBorder="1" applyAlignment="1">
      <alignment horizontal="center" vertical="center"/>
    </xf>
    <xf numFmtId="174" fontId="76" fillId="34" borderId="0" xfId="0" applyNumberFormat="1" applyFont="1" applyFill="1" applyBorder="1" applyAlignment="1">
      <alignment horizontal="center" vertical="center"/>
    </xf>
    <xf numFmtId="174" fontId="76" fillId="34" borderId="38" xfId="0" applyNumberFormat="1" applyFont="1" applyFill="1" applyBorder="1" applyAlignment="1">
      <alignment horizontal="center" vertical="center"/>
    </xf>
    <xf numFmtId="174" fontId="76" fillId="34" borderId="39" xfId="0" applyNumberFormat="1" applyFont="1" applyFill="1" applyBorder="1" applyAlignment="1">
      <alignment horizontal="center" vertical="center"/>
    </xf>
    <xf numFmtId="174" fontId="76" fillId="34" borderId="13" xfId="0" applyNumberFormat="1" applyFont="1" applyFill="1" applyBorder="1" applyAlignment="1">
      <alignment horizontal="center" vertical="center"/>
    </xf>
    <xf numFmtId="174" fontId="76" fillId="34" borderId="40" xfId="0" applyNumberFormat="1" applyFont="1" applyFill="1" applyBorder="1" applyAlignment="1">
      <alignment horizontal="center" vertical="center"/>
    </xf>
    <xf numFmtId="0" fontId="3" fillId="33" borderId="17" xfId="0" applyFont="1" applyFill="1" applyBorder="1" applyAlignment="1">
      <alignment horizontal="center"/>
    </xf>
    <xf numFmtId="0" fontId="3" fillId="33" borderId="16" xfId="0" applyFont="1" applyFill="1" applyBorder="1" applyAlignment="1">
      <alignment horizontal="center"/>
    </xf>
    <xf numFmtId="170" fontId="77" fillId="33" borderId="17" xfId="47" applyFont="1" applyFill="1" applyBorder="1" applyAlignment="1">
      <alignment horizontal="center"/>
    </xf>
    <xf numFmtId="170" fontId="77" fillId="33" borderId="16" xfId="47" applyFont="1" applyFill="1" applyBorder="1" applyAlignment="1">
      <alignment horizontal="center"/>
    </xf>
    <xf numFmtId="186" fontId="0" fillId="0" borderId="41" xfId="47" applyNumberFormat="1" applyFont="1" applyFill="1" applyBorder="1" applyAlignment="1" applyProtection="1">
      <alignment horizontal="center"/>
      <protection/>
    </xf>
    <xf numFmtId="0" fontId="3" fillId="0" borderId="37" xfId="0" applyFont="1" applyBorder="1" applyAlignment="1">
      <alignment horizontal="center"/>
    </xf>
    <xf numFmtId="0" fontId="3" fillId="0" borderId="0"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9" xfId="0" applyFont="1" applyBorder="1" applyAlignment="1">
      <alignment horizontal="center"/>
    </xf>
    <xf numFmtId="0" fontId="3" fillId="0" borderId="13" xfId="0" applyFont="1" applyBorder="1" applyAlignment="1">
      <alignment horizontal="center"/>
    </xf>
    <xf numFmtId="0" fontId="3" fillId="0" borderId="40" xfId="0" applyFont="1" applyBorder="1" applyAlignment="1">
      <alignment horizontal="center"/>
    </xf>
    <xf numFmtId="0" fontId="70" fillId="34" borderId="23" xfId="0" applyFont="1" applyFill="1" applyBorder="1" applyAlignment="1">
      <alignment horizontal="center"/>
    </xf>
    <xf numFmtId="0" fontId="70" fillId="34" borderId="42" xfId="0" applyFont="1" applyFill="1" applyBorder="1" applyAlignment="1">
      <alignment horizontal="center"/>
    </xf>
    <xf numFmtId="0" fontId="3" fillId="0" borderId="17"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0" fontId="3" fillId="33" borderId="17" xfId="0" applyFont="1" applyFill="1" applyBorder="1" applyAlignment="1">
      <alignment horizontal="center" wrapText="1"/>
    </xf>
    <xf numFmtId="0" fontId="3" fillId="33" borderId="43" xfId="0" applyFont="1" applyFill="1" applyBorder="1" applyAlignment="1">
      <alignment horizontal="center" wrapText="1"/>
    </xf>
    <xf numFmtId="0" fontId="3" fillId="33" borderId="16" xfId="0" applyFont="1" applyFill="1" applyBorder="1" applyAlignment="1">
      <alignment horizontal="center" wrapText="1"/>
    </xf>
    <xf numFmtId="0" fontId="78" fillId="36" borderId="13" xfId="0" applyFont="1" applyFill="1" applyBorder="1" applyAlignment="1" applyProtection="1">
      <alignment horizontal="center"/>
      <protection locked="0"/>
    </xf>
    <xf numFmtId="0" fontId="78" fillId="36" borderId="40" xfId="0" applyFont="1" applyFill="1" applyBorder="1" applyAlignment="1" applyProtection="1">
      <alignment horizontal="center"/>
      <protection locked="0"/>
    </xf>
    <xf numFmtId="0" fontId="0" fillId="0" borderId="24" xfId="0" applyFont="1" applyBorder="1" applyAlignment="1">
      <alignment horizontal="center" vertical="center" wrapText="1"/>
    </xf>
    <xf numFmtId="0" fontId="0" fillId="0" borderId="31"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186" fontId="0" fillId="0" borderId="29" xfId="47" applyNumberFormat="1" applyFont="1" applyFill="1" applyBorder="1" applyAlignment="1" applyProtection="1">
      <alignment horizontal="center"/>
      <protection/>
    </xf>
    <xf numFmtId="1" fontId="77" fillId="33" borderId="17" xfId="70" applyNumberFormat="1" applyFont="1" applyFill="1" applyBorder="1" applyAlignment="1">
      <alignment horizontal="center"/>
    </xf>
    <xf numFmtId="1" fontId="77" fillId="33" borderId="16" xfId="70" applyNumberFormat="1" applyFont="1" applyFill="1" applyBorder="1" applyAlignment="1">
      <alignment horizontal="center"/>
    </xf>
    <xf numFmtId="1" fontId="79" fillId="0" borderId="24" xfId="70" applyNumberFormat="1" applyFont="1" applyBorder="1" applyAlignment="1">
      <alignment horizontal="center"/>
    </xf>
    <xf numFmtId="1" fontId="79" fillId="0" borderId="31" xfId="70" applyNumberFormat="1" applyFont="1" applyBorder="1" applyAlignment="1">
      <alignment horizontal="center"/>
    </xf>
    <xf numFmtId="1" fontId="79" fillId="0" borderId="32" xfId="70" applyNumberFormat="1" applyFont="1" applyBorder="1" applyAlignment="1">
      <alignment horizontal="center"/>
    </xf>
    <xf numFmtId="1" fontId="79" fillId="0" borderId="33" xfId="70" applyNumberFormat="1" applyFont="1" applyBorder="1" applyAlignment="1">
      <alignment horizontal="center"/>
    </xf>
    <xf numFmtId="1" fontId="77" fillId="33" borderId="24" xfId="70" applyNumberFormat="1" applyFont="1" applyFill="1" applyBorder="1" applyAlignment="1">
      <alignment horizontal="center"/>
    </xf>
    <xf numFmtId="1" fontId="77" fillId="33" borderId="31" xfId="70" applyNumberFormat="1" applyFont="1" applyFill="1" applyBorder="1" applyAlignment="1">
      <alignment horizontal="center"/>
    </xf>
    <xf numFmtId="1" fontId="77" fillId="33" borderId="32" xfId="70" applyNumberFormat="1" applyFont="1" applyFill="1" applyBorder="1" applyAlignment="1">
      <alignment horizontal="center"/>
    </xf>
    <xf numFmtId="1" fontId="77" fillId="33" borderId="33" xfId="70" applyNumberFormat="1" applyFont="1" applyFill="1" applyBorder="1" applyAlignment="1">
      <alignment horizontal="center"/>
    </xf>
    <xf numFmtId="0" fontId="0" fillId="0" borderId="14"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7" xfId="0" applyBorder="1" applyAlignment="1">
      <alignment horizontal="center"/>
    </xf>
    <xf numFmtId="0" fontId="0" fillId="0" borderId="0" xfId="0"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36" xfId="0" applyBorder="1" applyAlignment="1">
      <alignment horizontal="center"/>
    </xf>
    <xf numFmtId="0" fontId="5" fillId="0" borderId="0" xfId="0" applyFont="1" applyBorder="1" applyAlignment="1">
      <alignment horizontal="center"/>
    </xf>
    <xf numFmtId="0" fontId="5" fillId="0" borderId="38" xfId="0" applyFont="1" applyBorder="1" applyAlignment="1">
      <alignment horizontal="center"/>
    </xf>
    <xf numFmtId="0" fontId="2" fillId="0" borderId="0" xfId="0" applyFont="1" applyBorder="1" applyAlignment="1">
      <alignment horizontal="center"/>
    </xf>
    <xf numFmtId="0" fontId="2" fillId="0" borderId="38" xfId="0" applyFont="1" applyBorder="1" applyAlignment="1">
      <alignment horizontal="center"/>
    </xf>
    <xf numFmtId="0" fontId="3" fillId="0" borderId="34" xfId="0" applyFont="1" applyBorder="1" applyAlignment="1">
      <alignment horizontal="center"/>
    </xf>
    <xf numFmtId="1" fontId="79" fillId="36" borderId="17" xfId="70" applyNumberFormat="1" applyFont="1" applyFill="1" applyBorder="1" applyAlignment="1" applyProtection="1">
      <alignment horizontal="center"/>
      <protection locked="0"/>
    </xf>
    <xf numFmtId="1" fontId="79" fillId="36" borderId="16" xfId="70" applyNumberFormat="1" applyFont="1" applyFill="1" applyBorder="1" applyAlignment="1" applyProtection="1">
      <alignment horizontal="center"/>
      <protection locked="0"/>
    </xf>
    <xf numFmtId="0" fontId="79" fillId="0" borderId="17" xfId="0" applyFont="1" applyBorder="1" applyAlignment="1">
      <alignment horizontal="center"/>
    </xf>
    <xf numFmtId="0" fontId="79" fillId="0" borderId="16" xfId="0" applyFont="1" applyBorder="1" applyAlignment="1">
      <alignment horizontal="center"/>
    </xf>
    <xf numFmtId="1" fontId="79" fillId="36" borderId="17" xfId="47" applyNumberFormat="1" applyFont="1" applyFill="1" applyBorder="1" applyAlignment="1" applyProtection="1">
      <alignment horizontal="center"/>
      <protection locked="0"/>
    </xf>
    <xf numFmtId="1" fontId="79" fillId="36" borderId="16" xfId="47" applyNumberFormat="1" applyFont="1" applyFill="1" applyBorder="1" applyAlignment="1" applyProtection="1">
      <alignment horizontal="center"/>
      <protection locked="0"/>
    </xf>
    <xf numFmtId="0" fontId="0" fillId="33" borderId="0" xfId="0" applyFont="1" applyFill="1" applyAlignment="1">
      <alignment horizontal="center" wrapText="1"/>
    </xf>
    <xf numFmtId="0" fontId="0" fillId="33" borderId="0" xfId="0" applyFill="1" applyAlignment="1">
      <alignment horizontal="center"/>
    </xf>
    <xf numFmtId="37" fontId="79" fillId="0" borderId="17" xfId="70" applyNumberFormat="1" applyFont="1" applyBorder="1" applyAlignment="1">
      <alignment horizontal="center"/>
    </xf>
    <xf numFmtId="37" fontId="79" fillId="0" borderId="16" xfId="70" applyNumberFormat="1" applyFont="1" applyBorder="1" applyAlignment="1">
      <alignment horizontal="center"/>
    </xf>
    <xf numFmtId="1" fontId="77" fillId="33" borderId="17" xfId="47" applyNumberFormat="1" applyFont="1" applyFill="1" applyBorder="1" applyAlignment="1">
      <alignment horizontal="center"/>
    </xf>
    <xf numFmtId="1" fontId="77" fillId="33" borderId="16" xfId="47" applyNumberFormat="1" applyFont="1" applyFill="1" applyBorder="1" applyAlignment="1">
      <alignment horizontal="center"/>
    </xf>
    <xf numFmtId="0" fontId="69" fillId="34" borderId="23" xfId="0" applyFont="1" applyFill="1" applyBorder="1" applyAlignment="1">
      <alignment horizontal="center"/>
    </xf>
    <xf numFmtId="0" fontId="69" fillId="34" borderId="46" xfId="0" applyFont="1" applyFill="1" applyBorder="1" applyAlignment="1">
      <alignment horizontal="center"/>
    </xf>
    <xf numFmtId="0" fontId="80" fillId="36" borderId="24" xfId="0" applyFont="1" applyFill="1" applyBorder="1" applyAlignment="1" applyProtection="1">
      <alignment horizontal="center"/>
      <protection locked="0"/>
    </xf>
    <xf numFmtId="0" fontId="80" fillId="36" borderId="47" xfId="0" applyFont="1" applyFill="1" applyBorder="1" applyAlignment="1" applyProtection="1">
      <alignment horizontal="center"/>
      <protection locked="0"/>
    </xf>
    <xf numFmtId="0" fontId="80" fillId="36" borderId="31" xfId="0" applyFont="1" applyFill="1" applyBorder="1" applyAlignment="1" applyProtection="1">
      <alignment horizontal="center"/>
      <protection locked="0"/>
    </xf>
    <xf numFmtId="0" fontId="80" fillId="36" borderId="44" xfId="0" applyFont="1" applyFill="1" applyBorder="1" applyAlignment="1" applyProtection="1">
      <alignment horizontal="center"/>
      <protection locked="0"/>
    </xf>
    <xf numFmtId="0" fontId="80" fillId="36" borderId="0" xfId="0" applyFont="1" applyFill="1" applyBorder="1" applyAlignment="1" applyProtection="1">
      <alignment horizontal="center"/>
      <protection locked="0"/>
    </xf>
    <xf numFmtId="0" fontId="80" fillId="36" borderId="45" xfId="0" applyFont="1" applyFill="1" applyBorder="1" applyAlignment="1" applyProtection="1">
      <alignment horizontal="center"/>
      <protection locked="0"/>
    </xf>
    <xf numFmtId="0" fontId="80" fillId="36" borderId="32" xfId="0" applyFont="1" applyFill="1" applyBorder="1" applyAlignment="1" applyProtection="1">
      <alignment horizontal="center"/>
      <protection locked="0"/>
    </xf>
    <xf numFmtId="0" fontId="80" fillId="36" borderId="48" xfId="0" applyFont="1" applyFill="1" applyBorder="1" applyAlignment="1" applyProtection="1">
      <alignment horizontal="center"/>
      <protection locked="0"/>
    </xf>
    <xf numFmtId="0" fontId="80" fillId="36" borderId="33" xfId="0" applyFont="1" applyFill="1" applyBorder="1" applyAlignment="1" applyProtection="1">
      <alignment horizontal="center"/>
      <protection locked="0"/>
    </xf>
    <xf numFmtId="166" fontId="79" fillId="0" borderId="17" xfId="47" applyNumberFormat="1" applyFont="1" applyBorder="1" applyAlignment="1">
      <alignment horizontal="center"/>
    </xf>
    <xf numFmtId="166" fontId="79" fillId="0" borderId="16" xfId="47" applyNumberFormat="1" applyFont="1" applyBorder="1" applyAlignment="1">
      <alignment horizontal="center"/>
    </xf>
    <xf numFmtId="178" fontId="77" fillId="33" borderId="17" xfId="70" applyNumberFormat="1" applyFont="1" applyFill="1" applyBorder="1" applyAlignment="1">
      <alignment horizontal="center"/>
    </xf>
    <xf numFmtId="178" fontId="77" fillId="33" borderId="16" xfId="70" applyNumberFormat="1" applyFont="1" applyFill="1" applyBorder="1" applyAlignment="1">
      <alignment horizontal="center"/>
    </xf>
    <xf numFmtId="0" fontId="3" fillId="33" borderId="0" xfId="0" applyFont="1" applyFill="1" applyAlignment="1">
      <alignment horizontal="center" vertical="center" wrapText="1"/>
    </xf>
    <xf numFmtId="0" fontId="67" fillId="34" borderId="17" xfId="0" applyFont="1" applyFill="1" applyBorder="1" applyAlignment="1">
      <alignment horizontal="center" wrapText="1"/>
    </xf>
    <xf numFmtId="0" fontId="67" fillId="34" borderId="16" xfId="0" applyFont="1" applyFill="1" applyBorder="1" applyAlignment="1">
      <alignment horizontal="center" wrapText="1"/>
    </xf>
    <xf numFmtId="0" fontId="81" fillId="34" borderId="17" xfId="0" applyFont="1" applyFill="1" applyBorder="1" applyAlignment="1">
      <alignment horizontal="center"/>
    </xf>
    <xf numFmtId="0" fontId="81" fillId="34" borderId="16" xfId="0" applyFont="1" applyFill="1" applyBorder="1" applyAlignment="1">
      <alignment horizontal="center"/>
    </xf>
    <xf numFmtId="0" fontId="2" fillId="0" borderId="14" xfId="0" applyFont="1" applyBorder="1" applyAlignment="1">
      <alignment horizontal="center"/>
    </xf>
    <xf numFmtId="0" fontId="2" fillId="33" borderId="26" xfId="0" applyFont="1" applyFill="1" applyBorder="1" applyAlignment="1">
      <alignment horizontal="right"/>
    </xf>
    <xf numFmtId="0" fontId="2" fillId="33" borderId="49" xfId="0" applyFont="1" applyFill="1" applyBorder="1" applyAlignment="1">
      <alignment horizontal="right"/>
    </xf>
    <xf numFmtId="0" fontId="2" fillId="33" borderId="28" xfId="0" applyFont="1" applyFill="1" applyBorder="1" applyAlignment="1">
      <alignment horizontal="right"/>
    </xf>
    <xf numFmtId="0" fontId="67" fillId="34" borderId="37" xfId="0" applyFont="1" applyFill="1" applyBorder="1" applyAlignment="1">
      <alignment horizontal="center"/>
    </xf>
    <xf numFmtId="0" fontId="4" fillId="0" borderId="0" xfId="0" applyFont="1" applyBorder="1" applyAlignment="1">
      <alignment horizontal="center"/>
    </xf>
    <xf numFmtId="0" fontId="67" fillId="34" borderId="17" xfId="0" applyFont="1" applyFill="1" applyBorder="1" applyAlignment="1">
      <alignment horizontal="center"/>
    </xf>
    <xf numFmtId="0" fontId="67" fillId="34" borderId="16" xfId="0" applyFont="1" applyFill="1" applyBorder="1" applyAlignment="1">
      <alignment horizontal="center"/>
    </xf>
    <xf numFmtId="0" fontId="78" fillId="36" borderId="13" xfId="0" applyNumberFormat="1" applyFont="1" applyFill="1" applyBorder="1" applyAlignment="1">
      <alignment horizontal="center"/>
    </xf>
    <xf numFmtId="0" fontId="78" fillId="36" borderId="40" xfId="0" applyNumberFormat="1" applyFont="1" applyFill="1" applyBorder="1" applyAlignment="1">
      <alignment horizontal="center"/>
    </xf>
    <xf numFmtId="0" fontId="67" fillId="34" borderId="50" xfId="0" applyFont="1" applyFill="1" applyBorder="1" applyAlignment="1">
      <alignment horizontal="center"/>
    </xf>
    <xf numFmtId="0" fontId="67" fillId="34" borderId="51" xfId="0" applyFont="1" applyFill="1" applyBorder="1" applyAlignment="1">
      <alignment horizontal="center"/>
    </xf>
    <xf numFmtId="0" fontId="73" fillId="0" borderId="52" xfId="0" applyFont="1" applyBorder="1" applyAlignment="1" applyProtection="1">
      <alignment horizontal="center"/>
      <protection locked="0"/>
    </xf>
    <xf numFmtId="0" fontId="73" fillId="0" borderId="43" xfId="0" applyFont="1" applyBorder="1" applyAlignment="1" applyProtection="1">
      <alignment horizontal="center"/>
      <protection locked="0"/>
    </xf>
    <xf numFmtId="0" fontId="81" fillId="34" borderId="43" xfId="0" applyFont="1" applyFill="1" applyBorder="1" applyAlignment="1">
      <alignment horizontal="center"/>
    </xf>
    <xf numFmtId="0" fontId="67" fillId="34" borderId="43" xfId="0" applyFont="1" applyFill="1" applyBorder="1" applyAlignment="1">
      <alignment horizontal="center" wrapText="1"/>
    </xf>
    <xf numFmtId="0" fontId="73" fillId="0" borderId="19" xfId="0" applyFont="1" applyBorder="1" applyAlignment="1" applyProtection="1">
      <alignment horizontal="center"/>
      <protection locked="0"/>
    </xf>
    <xf numFmtId="0" fontId="2" fillId="0" borderId="53" xfId="0" applyFont="1" applyBorder="1" applyAlignment="1">
      <alignment horizontal="center"/>
    </xf>
    <xf numFmtId="0" fontId="2" fillId="0" borderId="54" xfId="0" applyFont="1" applyBorder="1" applyAlignment="1">
      <alignment horizontal="center"/>
    </xf>
    <xf numFmtId="0" fontId="67" fillId="34" borderId="43" xfId="0" applyFont="1" applyFill="1" applyBorder="1" applyAlignment="1">
      <alignment horizontal="center"/>
    </xf>
    <xf numFmtId="0" fontId="2" fillId="33" borderId="55" xfId="0" applyFont="1" applyFill="1" applyBorder="1" applyAlignment="1">
      <alignment horizontal="right"/>
    </xf>
    <xf numFmtId="0" fontId="2" fillId="33" borderId="13" xfId="0" applyFont="1" applyFill="1" applyBorder="1" applyAlignment="1">
      <alignment horizontal="right"/>
    </xf>
    <xf numFmtId="0" fontId="2" fillId="33" borderId="56" xfId="0" applyFont="1" applyFill="1" applyBorder="1" applyAlignment="1">
      <alignment horizontal="right"/>
    </xf>
    <xf numFmtId="0" fontId="2" fillId="0" borderId="57" xfId="0" applyFont="1" applyBorder="1" applyAlignment="1">
      <alignment horizontal="center"/>
    </xf>
    <xf numFmtId="0" fontId="2" fillId="0" borderId="16" xfId="0" applyFont="1" applyBorder="1" applyAlignment="1">
      <alignment horizontal="center"/>
    </xf>
    <xf numFmtId="1" fontId="3" fillId="0" borderId="14" xfId="52" applyNumberFormat="1" applyFont="1" applyBorder="1" applyAlignment="1">
      <alignment horizontal="center"/>
      <protection/>
    </xf>
    <xf numFmtId="0" fontId="3" fillId="0" borderId="22" xfId="52" applyFont="1" applyBorder="1" applyAlignment="1">
      <alignment horizontal="left"/>
      <protection/>
    </xf>
    <xf numFmtId="0" fontId="3" fillId="0" borderId="14" xfId="52" applyFont="1" applyBorder="1" applyAlignment="1">
      <alignment/>
      <protection/>
    </xf>
    <xf numFmtId="0" fontId="3" fillId="0" borderId="27" xfId="52" applyFont="1" applyBorder="1">
      <alignment/>
      <protection/>
    </xf>
    <xf numFmtId="0" fontId="3" fillId="0" borderId="14" xfId="52" applyFont="1" applyBorder="1">
      <alignment/>
      <protection/>
    </xf>
    <xf numFmtId="0" fontId="3" fillId="0" borderId="14" xfId="52" applyFont="1" applyBorder="1" applyAlignment="1">
      <alignment horizontal="center"/>
      <protection/>
    </xf>
    <xf numFmtId="14" fontId="3" fillId="0" borderId="14" xfId="52" applyNumberFormat="1" applyFont="1" applyBorder="1">
      <alignment/>
      <protection/>
    </xf>
    <xf numFmtId="0" fontId="10" fillId="0" borderId="0" xfId="52">
      <alignment/>
      <protection/>
    </xf>
    <xf numFmtId="0" fontId="0" fillId="38" borderId="14" xfId="52" applyNumberFormat="1" applyFont="1" applyFill="1" applyBorder="1" applyAlignment="1">
      <alignment horizontal="center"/>
      <protection/>
    </xf>
    <xf numFmtId="0" fontId="0" fillId="0" borderId="14" xfId="52" applyFont="1" applyBorder="1">
      <alignment/>
      <protection/>
    </xf>
    <xf numFmtId="14" fontId="0" fillId="0" borderId="14" xfId="57" applyNumberFormat="1" applyFont="1" applyFill="1" applyBorder="1" applyAlignment="1" applyProtection="1">
      <alignment horizontal="center"/>
      <protection locked="0"/>
    </xf>
    <xf numFmtId="0" fontId="46" fillId="0" borderId="0" xfId="52" applyFont="1">
      <alignment/>
      <protection/>
    </xf>
    <xf numFmtId="0" fontId="13" fillId="38" borderId="14" xfId="52" applyNumberFormat="1" applyFont="1" applyFill="1" applyBorder="1" applyAlignment="1">
      <alignment horizontal="center"/>
      <protection/>
    </xf>
    <xf numFmtId="0" fontId="13" fillId="0" borderId="14" xfId="52" applyFont="1" applyFill="1" applyBorder="1" applyAlignment="1">
      <alignment/>
      <protection/>
    </xf>
    <xf numFmtId="1" fontId="0" fillId="36" borderId="14" xfId="52" applyNumberFormat="1" applyFont="1" applyFill="1" applyBorder="1" applyAlignment="1">
      <alignment horizontal="center"/>
      <protection/>
    </xf>
    <xf numFmtId="1" fontId="0" fillId="35" borderId="14" xfId="52" applyNumberFormat="1" applyFont="1" applyFill="1" applyBorder="1" applyAlignment="1">
      <alignment horizontal="center"/>
      <protection/>
    </xf>
    <xf numFmtId="0" fontId="0" fillId="0" borderId="22" xfId="52" applyFont="1" applyBorder="1" applyAlignment="1">
      <alignment horizontal="left"/>
      <protection/>
    </xf>
    <xf numFmtId="0" fontId="0" fillId="0" borderId="27" xfId="52" applyFont="1" applyBorder="1">
      <alignment/>
      <protection/>
    </xf>
    <xf numFmtId="1" fontId="0" fillId="35" borderId="14" xfId="52" applyNumberFormat="1" applyFont="1" applyFill="1" applyBorder="1" applyAlignment="1" applyProtection="1">
      <alignment horizontal="center"/>
      <protection locked="0"/>
    </xf>
    <xf numFmtId="0" fontId="0" fillId="35" borderId="14" xfId="0" applyNumberFormat="1" applyFont="1" applyFill="1" applyBorder="1" applyAlignment="1" applyProtection="1">
      <alignment horizontal="center"/>
      <protection locked="0"/>
    </xf>
    <xf numFmtId="0" fontId="0" fillId="35" borderId="0" xfId="0" applyNumberFormat="1" applyFont="1" applyFill="1" applyAlignment="1" applyProtection="1">
      <alignment horizontal="center"/>
      <protection locked="0"/>
    </xf>
    <xf numFmtId="14" fontId="0" fillId="0" borderId="14" xfId="52" applyNumberFormat="1" applyFont="1" applyBorder="1" applyAlignment="1">
      <alignment horizontal="center"/>
      <protection/>
    </xf>
    <xf numFmtId="0" fontId="0" fillId="35" borderId="0" xfId="52" applyFont="1" applyFill="1" applyAlignment="1">
      <alignment horizontal="center"/>
      <protection/>
    </xf>
    <xf numFmtId="1" fontId="0" fillId="0" borderId="14" xfId="52" applyNumberFormat="1" applyFont="1" applyBorder="1" applyAlignment="1">
      <alignment horizontal="left"/>
      <protection/>
    </xf>
    <xf numFmtId="0" fontId="0" fillId="0" borderId="0" xfId="52" applyFont="1">
      <alignment/>
      <protection/>
    </xf>
    <xf numFmtId="14" fontId="0" fillId="0" borderId="22" xfId="52" applyNumberFormat="1" applyFont="1" applyBorder="1">
      <alignment/>
      <protection/>
    </xf>
    <xf numFmtId="1" fontId="0" fillId="39" borderId="14" xfId="52" applyNumberFormat="1" applyFont="1" applyFill="1" applyBorder="1" applyAlignment="1">
      <alignment horizontal="center"/>
      <protection/>
    </xf>
    <xf numFmtId="0" fontId="46" fillId="0" borderId="27" xfId="52" applyFont="1" applyBorder="1" applyAlignment="1">
      <alignment horizontal="center"/>
      <protection/>
    </xf>
    <xf numFmtId="0" fontId="46" fillId="0" borderId="14" xfId="52" applyFont="1" applyBorder="1" applyAlignment="1">
      <alignment horizontal="center"/>
      <protection/>
    </xf>
    <xf numFmtId="0" fontId="47" fillId="0" borderId="27" xfId="52" applyFont="1" applyFill="1" applyBorder="1" applyAlignment="1">
      <alignment horizontal="center"/>
      <protection/>
    </xf>
    <xf numFmtId="0" fontId="47" fillId="0" borderId="14" xfId="52" applyFont="1" applyFill="1" applyBorder="1" applyAlignment="1">
      <alignment horizontal="center"/>
      <protection/>
    </xf>
    <xf numFmtId="0" fontId="0" fillId="0" borderId="17" xfId="52" applyFont="1" applyBorder="1" applyAlignment="1">
      <alignment/>
      <protection/>
    </xf>
    <xf numFmtId="0" fontId="0" fillId="0" borderId="14" xfId="52" applyFont="1" applyFill="1" applyBorder="1" applyAlignment="1">
      <alignment horizontal="left"/>
      <protection/>
    </xf>
    <xf numFmtId="14" fontId="73" fillId="33" borderId="27" xfId="53" applyNumberFormat="1" applyFont="1" applyFill="1" applyBorder="1" applyAlignment="1" applyProtection="1">
      <alignment horizontal="center"/>
      <protection locked="0"/>
    </xf>
    <xf numFmtId="0" fontId="0" fillId="0" borderId="27" xfId="54" applyFont="1" applyFill="1" applyBorder="1" applyAlignment="1" applyProtection="1">
      <alignment horizontal="left"/>
      <protection locked="0"/>
    </xf>
    <xf numFmtId="3" fontId="0" fillId="0" borderId="27" xfId="0" applyNumberFormat="1" applyFont="1" applyFill="1" applyBorder="1" applyAlignment="1" applyProtection="1">
      <alignment horizontal="center"/>
      <protection locked="0"/>
    </xf>
    <xf numFmtId="14" fontId="0" fillId="0" borderId="27" xfId="54" applyNumberFormat="1" applyFont="1" applyFill="1" applyBorder="1" applyAlignment="1" applyProtection="1">
      <alignment horizontal="center"/>
      <protection locked="0"/>
    </xf>
    <xf numFmtId="0" fontId="0" fillId="0" borderId="27" xfId="0" applyFont="1" applyFill="1" applyBorder="1" applyAlignment="1" applyProtection="1">
      <alignment horizontal="left"/>
      <protection locked="0"/>
    </xf>
    <xf numFmtId="3" fontId="0" fillId="0" borderId="27" xfId="54" applyNumberFormat="1" applyFont="1" applyFill="1" applyBorder="1" applyAlignment="1" applyProtection="1">
      <alignment horizontal="center"/>
      <protection locked="0"/>
    </xf>
    <xf numFmtId="0" fontId="0" fillId="0" borderId="27" xfId="54" applyNumberFormat="1" applyFont="1" applyFill="1" applyBorder="1" applyAlignment="1" applyProtection="1">
      <alignment horizontal="center"/>
      <protection locked="0"/>
    </xf>
    <xf numFmtId="0" fontId="0" fillId="0" borderId="14" xfId="55" applyFont="1" applyFill="1" applyBorder="1" applyAlignment="1" applyProtection="1">
      <alignment horizontal="left"/>
      <protection locked="0"/>
    </xf>
    <xf numFmtId="0" fontId="0" fillId="0" borderId="14" xfId="55" applyNumberFormat="1" applyFont="1" applyFill="1" applyBorder="1" applyAlignment="1" applyProtection="1">
      <alignment horizontal="center"/>
      <protection locked="0"/>
    </xf>
    <xf numFmtId="14" fontId="0" fillId="0" borderId="14" xfId="55" applyNumberFormat="1" applyFont="1" applyFill="1" applyBorder="1" applyAlignment="1" applyProtection="1">
      <alignment horizontal="center"/>
      <protection locked="0"/>
    </xf>
    <xf numFmtId="3" fontId="0" fillId="0" borderId="14" xfId="55" applyNumberFormat="1" applyFont="1" applyFill="1" applyBorder="1" applyAlignment="1" applyProtection="1">
      <alignment horizontal="center"/>
      <protection locked="0"/>
    </xf>
    <xf numFmtId="0" fontId="0" fillId="0" borderId="17" xfId="52" applyFont="1" applyBorder="1">
      <alignment/>
      <protection/>
    </xf>
    <xf numFmtId="0" fontId="10" fillId="0" borderId="17" xfId="52" applyFont="1" applyBorder="1">
      <alignment/>
      <protection/>
    </xf>
    <xf numFmtId="0" fontId="0" fillId="0" borderId="14" xfId="55" applyFont="1" applyFill="1" applyBorder="1" applyAlignment="1" applyProtection="1">
      <alignment horizontal="center"/>
      <protection locked="0"/>
    </xf>
    <xf numFmtId="1" fontId="0" fillId="8" borderId="14" xfId="52" applyNumberFormat="1" applyFont="1" applyFill="1" applyBorder="1" applyAlignment="1">
      <alignment horizontal="center"/>
      <protection/>
    </xf>
    <xf numFmtId="0" fontId="0" fillId="0" borderId="14" xfId="53" applyFont="1" applyFill="1" applyBorder="1" applyAlignment="1" applyProtection="1">
      <alignment/>
      <protection locked="0"/>
    </xf>
    <xf numFmtId="14" fontId="0" fillId="0" borderId="14" xfId="53" applyNumberFormat="1" applyFont="1" applyFill="1" applyBorder="1" applyAlignment="1" applyProtection="1">
      <alignment horizontal="center"/>
      <protection locked="0"/>
    </xf>
    <xf numFmtId="0" fontId="0" fillId="0" borderId="14" xfId="0" applyFont="1" applyFill="1" applyBorder="1" applyAlignment="1" applyProtection="1">
      <alignment/>
      <protection locked="0"/>
    </xf>
    <xf numFmtId="0" fontId="0" fillId="0" borderId="14" xfId="53" applyFont="1" applyFill="1" applyBorder="1" applyAlignment="1" applyProtection="1">
      <alignment horizontal="left"/>
      <protection locked="0"/>
    </xf>
    <xf numFmtId="0" fontId="0" fillId="0" borderId="14" xfId="0" applyNumberFormat="1" applyFont="1" applyFill="1" applyBorder="1" applyAlignment="1" applyProtection="1">
      <alignment/>
      <protection locked="0"/>
    </xf>
    <xf numFmtId="3" fontId="0" fillId="0" borderId="14" xfId="52" applyNumberFormat="1" applyFont="1" applyFill="1" applyBorder="1" applyAlignment="1">
      <alignment horizontal="center"/>
      <protection/>
    </xf>
    <xf numFmtId="0" fontId="0" fillId="0" borderId="14" xfId="53" applyNumberFormat="1" applyFont="1" applyFill="1" applyBorder="1" applyAlignment="1" applyProtection="1">
      <alignment horizontal="center"/>
      <protection locked="0"/>
    </xf>
    <xf numFmtId="1" fontId="0" fillId="40" borderId="14" xfId="52" applyNumberFormat="1" applyFont="1" applyFill="1" applyBorder="1" applyAlignment="1">
      <alignment horizontal="center"/>
      <protection/>
    </xf>
    <xf numFmtId="0" fontId="0" fillId="0" borderId="14" xfId="55" applyFont="1" applyFill="1" applyBorder="1" applyAlignment="1" applyProtection="1">
      <alignment/>
      <protection locked="0"/>
    </xf>
    <xf numFmtId="1" fontId="10" fillId="40" borderId="14" xfId="52" applyNumberFormat="1" applyFont="1" applyFill="1" applyBorder="1" applyAlignment="1">
      <alignment horizontal="center"/>
      <protection/>
    </xf>
    <xf numFmtId="0" fontId="10" fillId="0" borderId="14" xfId="52" applyFont="1" applyFill="1" applyBorder="1" applyAlignment="1">
      <alignment/>
      <protection/>
    </xf>
    <xf numFmtId="14" fontId="82" fillId="0" borderId="27" xfId="0" applyNumberFormat="1" applyFont="1" applyFill="1" applyBorder="1" applyAlignment="1" applyProtection="1">
      <alignment horizontal="center"/>
      <protection locked="0"/>
    </xf>
    <xf numFmtId="0" fontId="0" fillId="0" borderId="14" xfId="0" applyFont="1" applyFill="1" applyBorder="1" applyAlignment="1">
      <alignment/>
    </xf>
    <xf numFmtId="0" fontId="73" fillId="0" borderId="14" xfId="53" applyNumberFormat="1" applyFont="1" applyFill="1" applyBorder="1" applyAlignment="1" applyProtection="1">
      <alignment horizontal="center"/>
      <protection locked="0"/>
    </xf>
    <xf numFmtId="1" fontId="10" fillId="40" borderId="16" xfId="52" applyNumberFormat="1" applyFont="1" applyFill="1" applyBorder="1" applyAlignment="1">
      <alignment horizontal="center"/>
      <protection/>
    </xf>
    <xf numFmtId="0" fontId="0" fillId="0" borderId="0" xfId="0" applyFont="1" applyFill="1" applyAlignment="1">
      <alignment/>
    </xf>
    <xf numFmtId="0" fontId="10" fillId="0" borderId="16" xfId="52" applyFont="1" applyFill="1" applyBorder="1" applyAlignment="1">
      <alignment horizontal="center"/>
      <protection/>
    </xf>
    <xf numFmtId="0" fontId="10" fillId="0" borderId="16" xfId="52" applyFont="1" applyFill="1" applyBorder="1">
      <alignment/>
      <protection/>
    </xf>
    <xf numFmtId="0" fontId="73" fillId="0" borderId="16" xfId="53" applyNumberFormat="1" applyFont="1" applyFill="1" applyBorder="1" applyAlignment="1" applyProtection="1">
      <alignment horizontal="center"/>
      <protection locked="0"/>
    </xf>
    <xf numFmtId="1" fontId="10" fillId="0" borderId="14" xfId="52" applyNumberFormat="1" applyFont="1" applyFill="1" applyBorder="1" applyAlignment="1">
      <alignment horizontal="center"/>
      <protection/>
    </xf>
    <xf numFmtId="0" fontId="3" fillId="0" borderId="14" xfId="53" applyNumberFormat="1" applyFont="1" applyFill="1" applyBorder="1" applyAlignment="1" applyProtection="1">
      <alignment horizontal="center"/>
      <protection locked="0"/>
    </xf>
    <xf numFmtId="1" fontId="10" fillId="0" borderId="14" xfId="52" applyNumberFormat="1" applyFill="1" applyBorder="1" applyAlignment="1">
      <alignment horizontal="center"/>
      <protection/>
    </xf>
    <xf numFmtId="0" fontId="10" fillId="0" borderId="14" xfId="52" applyFill="1" applyBorder="1" applyAlignment="1">
      <alignment/>
      <protection/>
    </xf>
    <xf numFmtId="0" fontId="10" fillId="0" borderId="14" xfId="52" applyFill="1" applyBorder="1">
      <alignment/>
      <protection/>
    </xf>
    <xf numFmtId="0" fontId="10" fillId="0" borderId="14" xfId="52" applyFill="1" applyBorder="1" applyAlignment="1">
      <alignment horizontal="center"/>
      <protection/>
    </xf>
    <xf numFmtId="14" fontId="10" fillId="0" borderId="14" xfId="52" applyNumberFormat="1" applyFill="1" applyBorder="1">
      <alignment/>
      <protection/>
    </xf>
    <xf numFmtId="1" fontId="10" fillId="0" borderId="0" xfId="52" applyNumberFormat="1" applyAlignment="1">
      <alignment horizontal="center"/>
      <protection/>
    </xf>
    <xf numFmtId="0" fontId="0" fillId="0" borderId="0" xfId="52" applyFont="1" applyAlignment="1">
      <alignment horizontal="left"/>
      <protection/>
    </xf>
    <xf numFmtId="0" fontId="10" fillId="0" borderId="14" xfId="52" applyBorder="1" applyAlignment="1">
      <alignment/>
      <protection/>
    </xf>
    <xf numFmtId="0" fontId="10" fillId="0" borderId="0" xfId="52" applyAlignment="1">
      <alignment horizontal="center"/>
      <protection/>
    </xf>
    <xf numFmtId="14" fontId="10" fillId="0" borderId="0" xfId="52" applyNumberFormat="1">
      <alignment/>
      <protection/>
    </xf>
    <xf numFmtId="0" fontId="11" fillId="0" borderId="27" xfId="53" applyFont="1" applyBorder="1" applyAlignment="1">
      <alignment horizontal="center"/>
      <protection/>
    </xf>
    <xf numFmtId="0" fontId="12" fillId="0" borderId="14" xfId="53" applyFont="1" applyBorder="1" applyAlignment="1">
      <alignment horizontal="center" wrapText="1"/>
      <protection/>
    </xf>
    <xf numFmtId="0" fontId="11" fillId="0" borderId="30" xfId="53" applyFont="1" applyBorder="1" applyAlignment="1">
      <alignment horizontal="center"/>
      <protection/>
    </xf>
    <xf numFmtId="0" fontId="11" fillId="0" borderId="22" xfId="53" applyFont="1" applyBorder="1" applyAlignment="1">
      <alignment horizontal="center"/>
      <protection/>
    </xf>
    <xf numFmtId="0" fontId="12" fillId="0" borderId="27" xfId="53" applyFont="1" applyBorder="1" applyAlignment="1">
      <alignment horizontal="center"/>
      <protection/>
    </xf>
    <xf numFmtId="0" fontId="12" fillId="0" borderId="22" xfId="53" applyFont="1" applyBorder="1" applyAlignment="1">
      <alignment horizontal="center"/>
      <protection/>
    </xf>
    <xf numFmtId="0" fontId="12" fillId="0" borderId="14" xfId="53" applyFont="1" applyBorder="1">
      <alignment/>
      <protection/>
    </xf>
    <xf numFmtId="0" fontId="12" fillId="0" borderId="14" xfId="53" applyFont="1" applyFill="1" applyBorder="1">
      <alignment/>
      <protection/>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_Plan1" xfId="50"/>
    <cellStyle name="Neutra" xfId="51"/>
    <cellStyle name="Normal 2" xfId="52"/>
    <cellStyle name="Normal 3" xfId="53"/>
    <cellStyle name="Normal 4" xfId="54"/>
    <cellStyle name="Normal 5" xfId="55"/>
    <cellStyle name="Normal 5 2" xfId="56"/>
    <cellStyle name="Normal 6" xfId="57"/>
    <cellStyle name="Nota" xfId="58"/>
    <cellStyle name="Percent" xfId="59"/>
    <cellStyle name="Saída" xfId="60"/>
    <cellStyle name="Comma [0]"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 name="Vírgula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85725</xdr:rowOff>
    </xdr:from>
    <xdr:to>
      <xdr:col>1</xdr:col>
      <xdr:colOff>657225</xdr:colOff>
      <xdr:row>4</xdr:row>
      <xdr:rowOff>257175</xdr:rowOff>
    </xdr:to>
    <xdr:pic>
      <xdr:nvPicPr>
        <xdr:cNvPr id="1" name="Imagem 4" descr="logo_novo formato.JPG"/>
        <xdr:cNvPicPr preferRelativeResize="1">
          <a:picLocks noChangeAspect="1"/>
        </xdr:cNvPicPr>
      </xdr:nvPicPr>
      <xdr:blipFill>
        <a:blip r:embed="rId1"/>
        <a:stretch>
          <a:fillRect/>
        </a:stretch>
      </xdr:blipFill>
      <xdr:spPr>
        <a:xfrm>
          <a:off x="133350" y="85725"/>
          <a:ext cx="12763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76200</xdr:rowOff>
    </xdr:from>
    <xdr:to>
      <xdr:col>2</xdr:col>
      <xdr:colOff>1476375</xdr:colOff>
      <xdr:row>4</xdr:row>
      <xdr:rowOff>247650</xdr:rowOff>
    </xdr:to>
    <xdr:pic>
      <xdr:nvPicPr>
        <xdr:cNvPr id="1" name="Imagem 1"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editAs="oneCell">
    <xdr:from>
      <xdr:col>2</xdr:col>
      <xdr:colOff>314325</xdr:colOff>
      <xdr:row>0</xdr:row>
      <xdr:rowOff>76200</xdr:rowOff>
    </xdr:from>
    <xdr:to>
      <xdr:col>2</xdr:col>
      <xdr:colOff>1476375</xdr:colOff>
      <xdr:row>4</xdr:row>
      <xdr:rowOff>247650</xdr:rowOff>
    </xdr:to>
    <xdr:pic>
      <xdr:nvPicPr>
        <xdr:cNvPr id="2" name="Imagem 2"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xdr:from>
      <xdr:col>1</xdr:col>
      <xdr:colOff>295275</xdr:colOff>
      <xdr:row>5</xdr:row>
      <xdr:rowOff>76200</xdr:rowOff>
    </xdr:from>
    <xdr:to>
      <xdr:col>1</xdr:col>
      <xdr:colOff>647700</xdr:colOff>
      <xdr:row>6</xdr:row>
      <xdr:rowOff>161925</xdr:rowOff>
    </xdr:to>
    <xdr:sp>
      <xdr:nvSpPr>
        <xdr:cNvPr id="3" name="Seta dobrada para cima 3"/>
        <xdr:cNvSpPr>
          <a:spLocks/>
        </xdr:cNvSpPr>
      </xdr:nvSpPr>
      <xdr:spPr>
        <a:xfrm rot="10800000">
          <a:off x="561975" y="1038225"/>
          <a:ext cx="352425" cy="285750"/>
        </a:xfrm>
        <a:custGeom>
          <a:pathLst>
            <a:path h="285750" w="352425">
              <a:moveTo>
                <a:pt x="0" y="214313"/>
              </a:moveTo>
              <a:lnTo>
                <a:pt x="245269" y="214313"/>
              </a:lnTo>
              <a:lnTo>
                <a:pt x="245269" y="71438"/>
              </a:lnTo>
              <a:lnTo>
                <a:pt x="209550" y="71438"/>
              </a:lnTo>
              <a:lnTo>
                <a:pt x="280988" y="0"/>
              </a:lnTo>
              <a:lnTo>
                <a:pt x="352425" y="71438"/>
              </a:lnTo>
              <a:lnTo>
                <a:pt x="316706" y="71438"/>
              </a:lnTo>
              <a:lnTo>
                <a:pt x="316706" y="285750"/>
              </a:lnTo>
              <a:lnTo>
                <a:pt x="0" y="285750"/>
              </a:lnTo>
              <a:lnTo>
                <a:pt x="0" y="214313"/>
              </a:lnTo>
              <a:close/>
            </a:path>
          </a:pathLst>
        </a:custGeom>
        <a:solidFill>
          <a:srgbClr val="4F81BD"/>
        </a:solid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76200</xdr:rowOff>
    </xdr:from>
    <xdr:to>
      <xdr:col>2</xdr:col>
      <xdr:colOff>1476375</xdr:colOff>
      <xdr:row>4</xdr:row>
      <xdr:rowOff>247650</xdr:rowOff>
    </xdr:to>
    <xdr:pic>
      <xdr:nvPicPr>
        <xdr:cNvPr id="1" name="Imagem 1"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xdr:from>
      <xdr:col>1</xdr:col>
      <xdr:colOff>304800</xdr:colOff>
      <xdr:row>5</xdr:row>
      <xdr:rowOff>76200</xdr:rowOff>
    </xdr:from>
    <xdr:to>
      <xdr:col>1</xdr:col>
      <xdr:colOff>657225</xdr:colOff>
      <xdr:row>6</xdr:row>
      <xdr:rowOff>161925</xdr:rowOff>
    </xdr:to>
    <xdr:sp>
      <xdr:nvSpPr>
        <xdr:cNvPr id="2" name="Seta dobrada para cima 2"/>
        <xdr:cNvSpPr>
          <a:spLocks/>
        </xdr:cNvSpPr>
      </xdr:nvSpPr>
      <xdr:spPr>
        <a:xfrm rot="10800000">
          <a:off x="571500" y="1038225"/>
          <a:ext cx="352425" cy="285750"/>
        </a:xfrm>
        <a:custGeom>
          <a:pathLst>
            <a:path h="285750" w="352425">
              <a:moveTo>
                <a:pt x="0" y="214313"/>
              </a:moveTo>
              <a:lnTo>
                <a:pt x="245269" y="214313"/>
              </a:lnTo>
              <a:lnTo>
                <a:pt x="245269" y="71438"/>
              </a:lnTo>
              <a:lnTo>
                <a:pt x="209550" y="71438"/>
              </a:lnTo>
              <a:lnTo>
                <a:pt x="280988" y="0"/>
              </a:lnTo>
              <a:lnTo>
                <a:pt x="352425" y="71438"/>
              </a:lnTo>
              <a:lnTo>
                <a:pt x="316706" y="71438"/>
              </a:lnTo>
              <a:lnTo>
                <a:pt x="316706" y="285750"/>
              </a:lnTo>
              <a:lnTo>
                <a:pt x="0" y="285750"/>
              </a:lnTo>
              <a:lnTo>
                <a:pt x="0" y="214313"/>
              </a:lnTo>
              <a:close/>
            </a:path>
          </a:pathLst>
        </a:custGeom>
        <a:solidFill>
          <a:srgbClr val="4F81BD"/>
        </a:solid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BLO\Google%20Drive\FCB\Competi&#231;&#245;es\2015\I%20Etapa%20Estadual%20-%20Joa&#231;aba\Inscri&#231;&#245;es\Ficha%20de%20inscri&#231;&#227;o%20-%20AMOB-%20Estadual_I_Etapa_2015_Joa&#231;aba%202definitiv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BLO\Google%20Drive\FCB\Competi&#231;&#245;es\2015\II%20Etapa%20Estadual%20-%20Quilombo\Inscri&#231;&#245;es\Ficha%20de%20inscri&#195;&#167;&#195;&#163;o%20-%20BELTRAO%20-%20Estadual_I_Etapa_2015_Joa&#195;&#167;aba%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ral"/>
      <sheetName val="Simples"/>
      <sheetName val="Duplas"/>
      <sheetName val="Federados"/>
      <sheetName val="Export"/>
    </sheetNames>
    <sheetDataSet>
      <sheetData sheetId="3">
        <row r="2">
          <cell r="A2">
            <v>93</v>
          </cell>
          <cell r="B2" t="str">
            <v>Emerson Iuri Lazareti</v>
          </cell>
          <cell r="C2" t="str">
            <v>APP</v>
          </cell>
          <cell r="H2">
            <v>5704932</v>
          </cell>
          <cell r="Q2" t="str">
            <v>M</v>
          </cell>
          <cell r="R2">
            <v>36286</v>
          </cell>
        </row>
        <row r="3">
          <cell r="A3">
            <v>1</v>
          </cell>
          <cell r="B3" t="str">
            <v>Emilson Ribas de Oliveira</v>
          </cell>
          <cell r="C3" t="str">
            <v>ABADSMIG</v>
          </cell>
          <cell r="H3" t="str">
            <v>3.441.718-0</v>
          </cell>
          <cell r="M3" t="str">
            <v>49-36223664</v>
          </cell>
          <cell r="Q3" t="str">
            <v>M</v>
          </cell>
          <cell r="R3">
            <v>23845</v>
          </cell>
        </row>
        <row r="4">
          <cell r="A4">
            <v>2</v>
          </cell>
          <cell r="B4" t="str">
            <v>Itamar Otávio Tesseroli Siqueira</v>
          </cell>
          <cell r="C4" t="str">
            <v>ABADSMIG</v>
          </cell>
          <cell r="H4" t="str">
            <v>3.676.957-5</v>
          </cell>
          <cell r="M4" t="str">
            <v>49-36211128</v>
          </cell>
          <cell r="Q4" t="str">
            <v>M</v>
          </cell>
          <cell r="R4">
            <v>23565</v>
          </cell>
        </row>
        <row r="5">
          <cell r="A5">
            <v>95</v>
          </cell>
          <cell r="B5" t="str">
            <v>Maria de Fátima Tesseroli Siqueira </v>
          </cell>
          <cell r="C5" t="str">
            <v>ABADSMIG</v>
          </cell>
          <cell r="Q5" t="str">
            <v>F</v>
          </cell>
          <cell r="R5">
            <v>24395</v>
          </cell>
        </row>
        <row r="6">
          <cell r="A6">
            <v>3</v>
          </cell>
          <cell r="B6" t="str">
            <v>Mateus Nelson Ribas de Oliveira</v>
          </cell>
          <cell r="C6" t="str">
            <v>ABADSMIG</v>
          </cell>
          <cell r="H6">
            <v>5759899</v>
          </cell>
          <cell r="M6" t="str">
            <v>49-36223664</v>
          </cell>
          <cell r="Q6" t="str">
            <v>M</v>
          </cell>
          <cell r="R6">
            <v>35781</v>
          </cell>
        </row>
        <row r="7">
          <cell r="A7">
            <v>94</v>
          </cell>
          <cell r="B7" t="str">
            <v>Mathias Freitas Reinke</v>
          </cell>
          <cell r="C7" t="str">
            <v>ABADSMIG</v>
          </cell>
          <cell r="Q7" t="str">
            <v>M</v>
          </cell>
          <cell r="R7">
            <v>38043</v>
          </cell>
        </row>
        <row r="8">
          <cell r="A8">
            <v>36</v>
          </cell>
          <cell r="B8" t="str">
            <v>Taisa Raqueli Lazareti</v>
          </cell>
          <cell r="C8" t="str">
            <v>APP</v>
          </cell>
          <cell r="H8">
            <v>5850690</v>
          </cell>
          <cell r="Q8" t="str">
            <v>F</v>
          </cell>
          <cell r="R8">
            <v>36312</v>
          </cell>
        </row>
        <row r="9">
          <cell r="A9">
            <v>87</v>
          </cell>
          <cell r="B9" t="str">
            <v>ALEXANDRE BRAGGIO</v>
          </cell>
          <cell r="C9" t="str">
            <v>ABC</v>
          </cell>
          <cell r="H9">
            <v>4204371</v>
          </cell>
          <cell r="Q9" t="str">
            <v>M</v>
          </cell>
          <cell r="R9">
            <v>30692</v>
          </cell>
        </row>
        <row r="10">
          <cell r="A10">
            <v>121</v>
          </cell>
          <cell r="B10" t="str">
            <v>ANDERSON RODRIGUES</v>
          </cell>
          <cell r="C10" t="str">
            <v>ABC</v>
          </cell>
          <cell r="H10">
            <v>4942228</v>
          </cell>
          <cell r="Q10" t="str">
            <v>M</v>
          </cell>
          <cell r="R10">
            <v>31967</v>
          </cell>
        </row>
        <row r="11">
          <cell r="A11">
            <v>118</v>
          </cell>
          <cell r="B11" t="str">
            <v>ANNA LUIZA FEIX</v>
          </cell>
          <cell r="C11" t="str">
            <v>ABC</v>
          </cell>
          <cell r="H11">
            <v>6068569</v>
          </cell>
          <cell r="Q11" t="str">
            <v>F</v>
          </cell>
          <cell r="R11">
            <v>38458</v>
          </cell>
        </row>
        <row r="12">
          <cell r="A12">
            <v>117</v>
          </cell>
          <cell r="B12" t="str">
            <v>ARTUR FLECK SAVARIS</v>
          </cell>
          <cell r="C12" t="str">
            <v>ABC</v>
          </cell>
          <cell r="H12">
            <v>6034339</v>
          </cell>
          <cell r="Q12" t="str">
            <v>M</v>
          </cell>
          <cell r="R12">
            <v>36523</v>
          </cell>
        </row>
        <row r="13">
          <cell r="A13">
            <v>90</v>
          </cell>
          <cell r="B13" t="str">
            <v>AUGUSTO MIOZZO</v>
          </cell>
          <cell r="C13" t="str">
            <v>ABC</v>
          </cell>
          <cell r="H13">
            <v>5738614</v>
          </cell>
          <cell r="Q13" t="str">
            <v>M</v>
          </cell>
          <cell r="R13">
            <v>36735</v>
          </cell>
        </row>
        <row r="14">
          <cell r="A14">
            <v>89</v>
          </cell>
          <cell r="B14" t="str">
            <v>CASSIANDRO PIAZZA ALVES</v>
          </cell>
          <cell r="C14" t="str">
            <v>ABC</v>
          </cell>
          <cell r="H14" t="str">
            <v>4.296.658-4</v>
          </cell>
          <cell r="Q14" t="str">
            <v>M</v>
          </cell>
          <cell r="R14">
            <v>29114</v>
          </cell>
        </row>
        <row r="15">
          <cell r="A15">
            <v>112</v>
          </cell>
          <cell r="B15" t="str">
            <v>CHRISTIAN FARINA</v>
          </cell>
          <cell r="C15" t="str">
            <v>ABC</v>
          </cell>
          <cell r="H15">
            <v>4204371</v>
          </cell>
          <cell r="Q15" t="str">
            <v>M</v>
          </cell>
          <cell r="R15">
            <v>30692</v>
          </cell>
        </row>
        <row r="16">
          <cell r="A16">
            <v>113</v>
          </cell>
          <cell r="B16" t="str">
            <v>DIOGO PÉRICO</v>
          </cell>
          <cell r="C16" t="str">
            <v>ABC</v>
          </cell>
          <cell r="H16">
            <v>3282939</v>
          </cell>
          <cell r="Q16" t="str">
            <v>M</v>
          </cell>
          <cell r="R16">
            <v>29078</v>
          </cell>
        </row>
        <row r="17">
          <cell r="A17">
            <v>110</v>
          </cell>
          <cell r="B17" t="str">
            <v>GILBERTO VITORIA</v>
          </cell>
          <cell r="C17" t="str">
            <v>ABC</v>
          </cell>
          <cell r="H17" t="str">
            <v>4.546.874-7</v>
          </cell>
          <cell r="Q17" t="str">
            <v>M</v>
          </cell>
          <cell r="R17">
            <v>25751</v>
          </cell>
        </row>
        <row r="18">
          <cell r="A18">
            <v>109</v>
          </cell>
          <cell r="B18" t="str">
            <v>GILSON PALMEIRA</v>
          </cell>
          <cell r="C18" t="str">
            <v>ABC</v>
          </cell>
          <cell r="H18">
            <v>4980692</v>
          </cell>
          <cell r="Q18" t="str">
            <v>M</v>
          </cell>
          <cell r="R18">
            <v>32121</v>
          </cell>
        </row>
        <row r="19">
          <cell r="A19">
            <v>116</v>
          </cell>
          <cell r="B19" t="str">
            <v>ISABELY RECALCATE PETRY</v>
          </cell>
          <cell r="C19" t="str">
            <v>ABC</v>
          </cell>
          <cell r="H19">
            <v>5904866</v>
          </cell>
          <cell r="Q19" t="str">
            <v>F</v>
          </cell>
          <cell r="R19">
            <v>38075</v>
          </cell>
        </row>
        <row r="20">
          <cell r="A20">
            <v>120</v>
          </cell>
          <cell r="B20" t="str">
            <v>JOÃO BERNARDO DRIESSEN</v>
          </cell>
          <cell r="C20" t="str">
            <v>ABC</v>
          </cell>
          <cell r="H20">
            <v>5738332</v>
          </cell>
          <cell r="Q20" t="str">
            <v>M</v>
          </cell>
          <cell r="R20">
            <v>36050</v>
          </cell>
        </row>
        <row r="21">
          <cell r="A21">
            <v>111</v>
          </cell>
          <cell r="B21" t="str">
            <v>KAUAN FIGUEROA STTOCCO</v>
          </cell>
          <cell r="C21" t="str">
            <v>ABC</v>
          </cell>
          <cell r="H21">
            <v>35670523</v>
          </cell>
          <cell r="Q21" t="str">
            <v>M</v>
          </cell>
          <cell r="R21">
            <v>37834</v>
          </cell>
        </row>
        <row r="22">
          <cell r="A22">
            <v>91</v>
          </cell>
          <cell r="B22" t="str">
            <v>LEANDRO CAMARGO CECCATTO</v>
          </cell>
          <cell r="C22" t="str">
            <v>ABC</v>
          </cell>
          <cell r="H22">
            <v>3747126</v>
          </cell>
          <cell r="Q22" t="str">
            <v>M</v>
          </cell>
          <cell r="R22">
            <v>30562</v>
          </cell>
        </row>
        <row r="23">
          <cell r="A23">
            <v>115</v>
          </cell>
          <cell r="B23" t="str">
            <v>LUIZ GUSTAVO FEIX</v>
          </cell>
          <cell r="C23" t="str">
            <v>ABC</v>
          </cell>
          <cell r="H23">
            <v>5594756</v>
          </cell>
          <cell r="Q23" t="str">
            <v>M</v>
          </cell>
          <cell r="R23">
            <v>37856</v>
          </cell>
        </row>
        <row r="24">
          <cell r="A24">
            <v>119</v>
          </cell>
          <cell r="B24" t="str">
            <v>MARCELO RIBEIRO JUNIOR</v>
          </cell>
          <cell r="C24" t="str">
            <v>ABC</v>
          </cell>
          <cell r="H24" t="str">
            <v>5.500.279-0</v>
          </cell>
          <cell r="Q24" t="str">
            <v>M</v>
          </cell>
          <cell r="R24">
            <v>35696</v>
          </cell>
        </row>
        <row r="25">
          <cell r="A25">
            <v>84</v>
          </cell>
          <cell r="B25" t="str">
            <v>MARCOS RONALD STEIN</v>
          </cell>
          <cell r="C25" t="str">
            <v>ABC</v>
          </cell>
          <cell r="H25">
            <v>1336765</v>
          </cell>
          <cell r="M25" t="str">
            <v>49-35672496</v>
          </cell>
          <cell r="Q25" t="str">
            <v>M</v>
          </cell>
          <cell r="R25">
            <v>23951</v>
          </cell>
        </row>
        <row r="26">
          <cell r="A26">
            <v>85</v>
          </cell>
          <cell r="B26" t="str">
            <v>NATALIA BORTOLINI STEIN</v>
          </cell>
          <cell r="C26" t="str">
            <v>ABC</v>
          </cell>
          <cell r="H26">
            <v>6665906</v>
          </cell>
          <cell r="Q26" t="str">
            <v>F</v>
          </cell>
          <cell r="R26">
            <v>38249</v>
          </cell>
        </row>
        <row r="27">
          <cell r="A27">
            <v>122</v>
          </cell>
          <cell r="B27" t="str">
            <v>OTÁVIO COLUSSI DE ALMEIDA</v>
          </cell>
          <cell r="C27" t="str">
            <v>ABC</v>
          </cell>
          <cell r="H27">
            <v>6068911</v>
          </cell>
          <cell r="Q27" t="str">
            <v>M</v>
          </cell>
          <cell r="R27">
            <v>37921</v>
          </cell>
        </row>
        <row r="28">
          <cell r="A28">
            <v>114</v>
          </cell>
          <cell r="B28" t="str">
            <v>OTÁVIO COSTA CASAGRANDE</v>
          </cell>
          <cell r="C28" t="str">
            <v>ABC</v>
          </cell>
          <cell r="H28">
            <v>6664351</v>
          </cell>
          <cell r="Q28" t="str">
            <v>M</v>
          </cell>
          <cell r="R28">
            <v>37856</v>
          </cell>
        </row>
        <row r="29">
          <cell r="A29">
            <v>92</v>
          </cell>
          <cell r="B29" t="str">
            <v>ROSANE BORTOLINI STEIN</v>
          </cell>
          <cell r="C29" t="str">
            <v>ABC</v>
          </cell>
          <cell r="H29">
            <v>1688016</v>
          </cell>
          <cell r="M29" t="str">
            <v>49-99757675</v>
          </cell>
          <cell r="Q29" t="str">
            <v>F</v>
          </cell>
          <cell r="R29">
            <v>25487</v>
          </cell>
        </row>
        <row r="30">
          <cell r="A30">
            <v>88</v>
          </cell>
          <cell r="B30" t="str">
            <v>VANDER ROBERTO FARIA</v>
          </cell>
          <cell r="C30" t="str">
            <v>ABC</v>
          </cell>
          <cell r="Q30" t="str">
            <v>M</v>
          </cell>
        </row>
        <row r="31">
          <cell r="A31">
            <v>86</v>
          </cell>
          <cell r="B31" t="str">
            <v>VITOR BORTOLINI STEIN</v>
          </cell>
          <cell r="C31" t="str">
            <v>ABC</v>
          </cell>
          <cell r="H31">
            <v>6665921</v>
          </cell>
          <cell r="Q31" t="str">
            <v>M</v>
          </cell>
          <cell r="R31">
            <v>36512</v>
          </cell>
        </row>
        <row r="32">
          <cell r="A32">
            <v>12</v>
          </cell>
          <cell r="B32" t="str">
            <v>Cinthia Naiara Heinz</v>
          </cell>
          <cell r="C32" t="str">
            <v>AJB</v>
          </cell>
          <cell r="Q32" t="str">
            <v>F</v>
          </cell>
        </row>
        <row r="33">
          <cell r="A33">
            <v>11</v>
          </cell>
          <cell r="B33" t="str">
            <v>Elizangela Zelindro</v>
          </cell>
          <cell r="C33" t="str">
            <v>AJB</v>
          </cell>
          <cell r="Q33" t="str">
            <v>F</v>
          </cell>
        </row>
        <row r="34">
          <cell r="A34">
            <v>8</v>
          </cell>
          <cell r="B34" t="str">
            <v>Francine Cristina Zelindro</v>
          </cell>
          <cell r="C34" t="str">
            <v>AJB</v>
          </cell>
          <cell r="Q34" t="str">
            <v>F</v>
          </cell>
        </row>
        <row r="35">
          <cell r="A35">
            <v>10</v>
          </cell>
          <cell r="B35" t="str">
            <v>Lucas Gabriel Hernachi</v>
          </cell>
          <cell r="C35" t="str">
            <v>AJB</v>
          </cell>
          <cell r="Q35" t="str">
            <v>M</v>
          </cell>
          <cell r="R35">
            <v>37016</v>
          </cell>
        </row>
        <row r="36">
          <cell r="A36">
            <v>9</v>
          </cell>
          <cell r="B36" t="str">
            <v>Matheus Vieira Butzke</v>
          </cell>
          <cell r="C36" t="str">
            <v>AJB</v>
          </cell>
          <cell r="Q36" t="str">
            <v>M</v>
          </cell>
        </row>
        <row r="37">
          <cell r="A37">
            <v>6</v>
          </cell>
          <cell r="B37" t="str">
            <v>Nathannael  Lima</v>
          </cell>
          <cell r="C37" t="str">
            <v>AJB</v>
          </cell>
          <cell r="Q37" t="str">
            <v>M</v>
          </cell>
        </row>
        <row r="38">
          <cell r="A38">
            <v>4</v>
          </cell>
          <cell r="B38" t="str">
            <v>Sarah de Miranda Saganski</v>
          </cell>
          <cell r="C38" t="str">
            <v>AJB</v>
          </cell>
          <cell r="H38">
            <v>6326233</v>
          </cell>
          <cell r="M38">
            <v>88064621</v>
          </cell>
          <cell r="Q38" t="str">
            <v>F</v>
          </cell>
          <cell r="R38">
            <v>36090</v>
          </cell>
        </row>
        <row r="39">
          <cell r="A39">
            <v>5</v>
          </cell>
          <cell r="B39" t="str">
            <v>Thalita Rosa</v>
          </cell>
          <cell r="C39" t="str">
            <v>AJB</v>
          </cell>
          <cell r="Q39" t="str">
            <v>F</v>
          </cell>
        </row>
        <row r="40">
          <cell r="A40">
            <v>13</v>
          </cell>
          <cell r="B40" t="str">
            <v>Thiago Nicolau Fortunato</v>
          </cell>
          <cell r="C40" t="str">
            <v>AJB</v>
          </cell>
          <cell r="Q40" t="str">
            <v>M</v>
          </cell>
        </row>
        <row r="41">
          <cell r="A41">
            <v>7</v>
          </cell>
          <cell r="B41" t="str">
            <v>Welyngton Wiltuschnig</v>
          </cell>
          <cell r="C41" t="str">
            <v>AJB</v>
          </cell>
          <cell r="H41">
            <v>5715582</v>
          </cell>
          <cell r="M41">
            <v>88064621</v>
          </cell>
          <cell r="Q41" t="str">
            <v>M</v>
          </cell>
          <cell r="R41">
            <v>36176</v>
          </cell>
        </row>
        <row r="42">
          <cell r="A42">
            <v>98</v>
          </cell>
          <cell r="B42" t="str">
            <v>Amanda Baches Balbinot</v>
          </cell>
          <cell r="C42" t="str">
            <v>AMOB</v>
          </cell>
          <cell r="H42">
            <v>6125983</v>
          </cell>
          <cell r="M42">
            <v>4999147908</v>
          </cell>
          <cell r="Q42" t="str">
            <v>F</v>
          </cell>
          <cell r="R42">
            <v>35899</v>
          </cell>
        </row>
        <row r="43">
          <cell r="A43">
            <v>14</v>
          </cell>
          <cell r="B43" t="str">
            <v>Anderson Andres</v>
          </cell>
          <cell r="C43" t="str">
            <v>AMOB</v>
          </cell>
          <cell r="H43">
            <v>3157296</v>
          </cell>
          <cell r="M43">
            <v>4999147908</v>
          </cell>
          <cell r="Q43" t="str">
            <v>M</v>
          </cell>
          <cell r="R43">
            <v>29049</v>
          </cell>
        </row>
        <row r="44">
          <cell r="A44">
            <v>97</v>
          </cell>
          <cell r="B44" t="str">
            <v>Andrea de Oliveira Pinto</v>
          </cell>
          <cell r="C44" t="str">
            <v>AMOB</v>
          </cell>
          <cell r="H44">
            <v>3346889</v>
          </cell>
          <cell r="M44">
            <v>4999144688</v>
          </cell>
          <cell r="Q44" t="str">
            <v>F</v>
          </cell>
          <cell r="R44">
            <v>29803</v>
          </cell>
        </row>
        <row r="45">
          <cell r="A45">
            <v>99</v>
          </cell>
          <cell r="B45" t="str">
            <v>Dhiego Rodrigues</v>
          </cell>
          <cell r="C45" t="str">
            <v>AMOB</v>
          </cell>
          <cell r="H45">
            <v>132861170</v>
          </cell>
          <cell r="M45">
            <v>4999147908</v>
          </cell>
          <cell r="Q45" t="str">
            <v>M</v>
          </cell>
          <cell r="R45">
            <v>36714</v>
          </cell>
        </row>
        <row r="46">
          <cell r="A46">
            <v>20</v>
          </cell>
          <cell r="B46" t="str">
            <v>Bianca de Oliveira Lima</v>
          </cell>
          <cell r="C46" t="str">
            <v>BBC</v>
          </cell>
          <cell r="H46">
            <v>5632869</v>
          </cell>
          <cell r="M46">
            <v>32320039</v>
          </cell>
          <cell r="Q46" t="str">
            <v>F</v>
          </cell>
          <cell r="R46">
            <v>38353</v>
          </cell>
        </row>
        <row r="47">
          <cell r="A47">
            <v>16</v>
          </cell>
          <cell r="B47" t="str">
            <v>Cristian Ricardo Leite</v>
          </cell>
          <cell r="C47" t="str">
            <v>BBC</v>
          </cell>
          <cell r="H47" t="str">
            <v>5305882-8</v>
          </cell>
          <cell r="M47">
            <v>84261020</v>
          </cell>
          <cell r="Q47" t="str">
            <v>M</v>
          </cell>
          <cell r="R47">
            <v>35524</v>
          </cell>
        </row>
        <row r="48">
          <cell r="A48">
            <v>27</v>
          </cell>
          <cell r="B48" t="str">
            <v>Edmilson Kaestner</v>
          </cell>
          <cell r="C48" t="str">
            <v>BBC</v>
          </cell>
          <cell r="H48" t="str">
            <v>3R 825.030</v>
          </cell>
          <cell r="M48">
            <v>99801064</v>
          </cell>
          <cell r="Q48" t="str">
            <v>M</v>
          </cell>
          <cell r="R48">
            <v>22224</v>
          </cell>
        </row>
        <row r="49">
          <cell r="A49">
            <v>100</v>
          </cell>
          <cell r="B49" t="str">
            <v>Eduardo Hammes</v>
          </cell>
          <cell r="C49" t="str">
            <v>BBC</v>
          </cell>
          <cell r="H49" t="str">
            <v/>
          </cell>
          <cell r="M49">
            <v>32373900</v>
          </cell>
          <cell r="Q49" t="str">
            <v>M</v>
          </cell>
          <cell r="R49">
            <v>35892</v>
          </cell>
        </row>
        <row r="50">
          <cell r="A50">
            <v>101</v>
          </cell>
          <cell r="B50" t="str">
            <v>Ester Jessica Hostert</v>
          </cell>
          <cell r="C50" t="str">
            <v>BBC</v>
          </cell>
          <cell r="M50">
            <v>99320881</v>
          </cell>
          <cell r="Q50" t="str">
            <v>F</v>
          </cell>
          <cell r="R50">
            <v>35534</v>
          </cell>
        </row>
        <row r="51">
          <cell r="A51">
            <v>29</v>
          </cell>
          <cell r="B51" t="str">
            <v>Felipe Alves</v>
          </cell>
          <cell r="C51" t="str">
            <v>BBC</v>
          </cell>
          <cell r="Q51" t="str">
            <v>M</v>
          </cell>
        </row>
        <row r="52">
          <cell r="A52">
            <v>23</v>
          </cell>
          <cell r="B52" t="str">
            <v>Gabriel Vitor Sousa</v>
          </cell>
          <cell r="C52" t="str">
            <v>BBC</v>
          </cell>
          <cell r="H52" t="str">
            <v/>
          </cell>
          <cell r="M52">
            <v>33231607</v>
          </cell>
          <cell r="Q52" t="str">
            <v>M</v>
          </cell>
          <cell r="R52">
            <v>35931</v>
          </cell>
        </row>
        <row r="53">
          <cell r="A53">
            <v>18</v>
          </cell>
          <cell r="B53" t="str">
            <v>Guilherme Vargas</v>
          </cell>
          <cell r="C53" t="str">
            <v>BBC</v>
          </cell>
          <cell r="H53" t="str">
            <v>5589093-8</v>
          </cell>
          <cell r="M53">
            <v>33785879</v>
          </cell>
          <cell r="Q53" t="str">
            <v>M</v>
          </cell>
          <cell r="R53">
            <v>35454</v>
          </cell>
        </row>
        <row r="54">
          <cell r="A54">
            <v>103</v>
          </cell>
          <cell r="B54" t="str">
            <v>Jaqueline Kempner</v>
          </cell>
          <cell r="C54" t="str">
            <v>BBC</v>
          </cell>
          <cell r="H54">
            <v>48052914</v>
          </cell>
          <cell r="M54">
            <v>33390064</v>
          </cell>
          <cell r="Q54" t="str">
            <v>F</v>
          </cell>
          <cell r="R54">
            <v>35533</v>
          </cell>
        </row>
        <row r="55">
          <cell r="A55">
            <v>25</v>
          </cell>
          <cell r="B55" t="str">
            <v>Jean Koepsel</v>
          </cell>
          <cell r="C55" t="str">
            <v>BBC</v>
          </cell>
          <cell r="H55" t="str">
            <v/>
          </cell>
          <cell r="M55">
            <v>33383329</v>
          </cell>
          <cell r="Q55" t="str">
            <v>M</v>
          </cell>
          <cell r="R55">
            <v>25803</v>
          </cell>
        </row>
        <row r="56">
          <cell r="A56">
            <v>22</v>
          </cell>
          <cell r="B56" t="str">
            <v>Manoela K.Koepsel</v>
          </cell>
          <cell r="C56" t="str">
            <v>BBC</v>
          </cell>
          <cell r="H56" t="str">
            <v/>
          </cell>
          <cell r="M56">
            <v>33383329</v>
          </cell>
          <cell r="Q56" t="str">
            <v>F</v>
          </cell>
          <cell r="R56">
            <v>36166</v>
          </cell>
        </row>
        <row r="57">
          <cell r="A57">
            <v>102</v>
          </cell>
          <cell r="B57" t="str">
            <v>Marcio Leite</v>
          </cell>
          <cell r="C57" t="str">
            <v>BBC</v>
          </cell>
          <cell r="M57">
            <v>33383329</v>
          </cell>
          <cell r="Q57" t="str">
            <v>M</v>
          </cell>
          <cell r="R57">
            <v>26564</v>
          </cell>
        </row>
        <row r="58">
          <cell r="A58">
            <v>21</v>
          </cell>
          <cell r="B58" t="str">
            <v>Maria Eduarda Koepsel</v>
          </cell>
          <cell r="C58" t="str">
            <v>BBC</v>
          </cell>
          <cell r="H58" t="str">
            <v/>
          </cell>
          <cell r="M58">
            <v>33383329</v>
          </cell>
          <cell r="Q58" t="str">
            <v>F</v>
          </cell>
          <cell r="R58">
            <v>35443</v>
          </cell>
        </row>
        <row r="59">
          <cell r="A59">
            <v>28</v>
          </cell>
          <cell r="B59" t="str">
            <v>Mario Voigt</v>
          </cell>
          <cell r="C59" t="str">
            <v>BBC</v>
          </cell>
          <cell r="H59" t="str">
            <v>3/R 795.921</v>
          </cell>
          <cell r="M59">
            <v>33371920</v>
          </cell>
          <cell r="Q59" t="str">
            <v>M</v>
          </cell>
          <cell r="R59">
            <v>21809</v>
          </cell>
        </row>
        <row r="60">
          <cell r="A60">
            <v>15</v>
          </cell>
          <cell r="B60" t="str">
            <v>Matheus Voigt</v>
          </cell>
          <cell r="C60" t="str">
            <v>BBC</v>
          </cell>
          <cell r="H60">
            <v>3599094</v>
          </cell>
          <cell r="M60">
            <v>33371920</v>
          </cell>
          <cell r="Q60" t="str">
            <v>M</v>
          </cell>
          <cell r="R60">
            <v>35481</v>
          </cell>
        </row>
        <row r="61">
          <cell r="A61">
            <v>19</v>
          </cell>
          <cell r="B61" t="str">
            <v>Naira Beatriz Vier</v>
          </cell>
          <cell r="C61" t="str">
            <v>BBC</v>
          </cell>
          <cell r="H61">
            <v>5726176</v>
          </cell>
          <cell r="M61">
            <v>33232957</v>
          </cell>
          <cell r="Q61" t="str">
            <v>F</v>
          </cell>
          <cell r="R61">
            <v>35406</v>
          </cell>
        </row>
        <row r="62">
          <cell r="A62">
            <v>17</v>
          </cell>
          <cell r="B62" t="str">
            <v>Pedro Henrique Schimitt</v>
          </cell>
          <cell r="C62" t="str">
            <v>BBC</v>
          </cell>
          <cell r="H62" t="str">
            <v>5.299.081-8</v>
          </cell>
          <cell r="M62">
            <v>33380553</v>
          </cell>
          <cell r="Q62" t="str">
            <v>M</v>
          </cell>
          <cell r="R62">
            <v>35447</v>
          </cell>
        </row>
        <row r="63">
          <cell r="A63">
            <v>24</v>
          </cell>
          <cell r="B63" t="str">
            <v>Stephan König</v>
          </cell>
          <cell r="C63" t="str">
            <v>BBC</v>
          </cell>
          <cell r="Q63" t="str">
            <v>M</v>
          </cell>
        </row>
        <row r="64">
          <cell r="A64">
            <v>26</v>
          </cell>
          <cell r="B64" t="str">
            <v>Valdir Mueller</v>
          </cell>
          <cell r="C64" t="str">
            <v>BBC</v>
          </cell>
          <cell r="Q64" t="str">
            <v>M</v>
          </cell>
        </row>
        <row r="65">
          <cell r="A65">
            <v>32</v>
          </cell>
          <cell r="B65" t="str">
            <v>Arnaldo de Carvalho Leite Jr</v>
          </cell>
          <cell r="C65" t="str">
            <v>UP</v>
          </cell>
          <cell r="Q65" t="str">
            <v>M</v>
          </cell>
          <cell r="R65">
            <v>33894</v>
          </cell>
        </row>
        <row r="66">
          <cell r="A66">
            <v>34</v>
          </cell>
          <cell r="B66" t="str">
            <v>Bruno Schneider Sadoski</v>
          </cell>
          <cell r="C66" t="str">
            <v>UP</v>
          </cell>
          <cell r="H66">
            <v>5926058</v>
          </cell>
          <cell r="M66">
            <v>91177023</v>
          </cell>
          <cell r="Q66" t="str">
            <v>M</v>
          </cell>
          <cell r="R66">
            <v>33522</v>
          </cell>
        </row>
        <row r="67">
          <cell r="A67">
            <v>39</v>
          </cell>
          <cell r="B67" t="str">
            <v>Eduardo Schiller</v>
          </cell>
          <cell r="C67" t="str">
            <v>UP</v>
          </cell>
          <cell r="H67">
            <v>4298174</v>
          </cell>
          <cell r="M67">
            <v>99988135</v>
          </cell>
          <cell r="Q67" t="str">
            <v>M</v>
          </cell>
          <cell r="R67">
            <v>32333</v>
          </cell>
        </row>
        <row r="68">
          <cell r="A68">
            <v>37</v>
          </cell>
          <cell r="B68" t="str">
            <v>Everton Adriano F. de Sousa</v>
          </cell>
          <cell r="C68" t="str">
            <v>UP</v>
          </cell>
          <cell r="H68">
            <v>52317315</v>
          </cell>
          <cell r="M68">
            <v>99704850</v>
          </cell>
          <cell r="Q68" t="str">
            <v>M</v>
          </cell>
          <cell r="R68">
            <v>33793</v>
          </cell>
        </row>
        <row r="69">
          <cell r="A69">
            <v>38</v>
          </cell>
          <cell r="B69" t="str">
            <v>Gabriela Cristina Paludo</v>
          </cell>
          <cell r="C69" t="str">
            <v>UP</v>
          </cell>
          <cell r="H69">
            <v>4054242</v>
          </cell>
          <cell r="M69">
            <v>91114882</v>
          </cell>
          <cell r="Q69" t="str">
            <v>F</v>
          </cell>
          <cell r="R69">
            <v>33751</v>
          </cell>
        </row>
        <row r="70">
          <cell r="A70">
            <v>40</v>
          </cell>
          <cell r="B70" t="str">
            <v>Jean Felipe Muniz</v>
          </cell>
          <cell r="C70" t="str">
            <v>UP</v>
          </cell>
          <cell r="H70" t="str">
            <v/>
          </cell>
          <cell r="M70">
            <v>91177023</v>
          </cell>
          <cell r="Q70" t="str">
            <v>M</v>
          </cell>
          <cell r="R70">
            <v>36123</v>
          </cell>
        </row>
        <row r="71">
          <cell r="A71">
            <v>35</v>
          </cell>
          <cell r="B71" t="str">
            <v>Lucas Prudencio da Silva</v>
          </cell>
          <cell r="C71" t="str">
            <v>UP</v>
          </cell>
          <cell r="Q71" t="str">
            <v>M</v>
          </cell>
        </row>
        <row r="72">
          <cell r="A72">
            <v>41</v>
          </cell>
          <cell r="B72" t="str">
            <v>Luisa Borgonovo Vieira</v>
          </cell>
          <cell r="C72" t="str">
            <v>UP</v>
          </cell>
          <cell r="H72">
            <v>5675346</v>
          </cell>
          <cell r="M72">
            <v>99119130</v>
          </cell>
          <cell r="Q72" t="str">
            <v>F</v>
          </cell>
          <cell r="R72">
            <v>36022</v>
          </cell>
        </row>
        <row r="73">
          <cell r="A73">
            <v>96</v>
          </cell>
          <cell r="B73" t="str">
            <v>Pakawon T. Martin</v>
          </cell>
          <cell r="C73" t="str">
            <v>UP</v>
          </cell>
          <cell r="M73" t="str">
            <v>84021399/33395423</v>
          </cell>
          <cell r="Q73" t="str">
            <v>F</v>
          </cell>
          <cell r="R73">
            <v>26469</v>
          </cell>
        </row>
        <row r="74">
          <cell r="A74">
            <v>31</v>
          </cell>
          <cell r="B74" t="str">
            <v>Rafael Beffart Paludo</v>
          </cell>
          <cell r="C74" t="str">
            <v>UP</v>
          </cell>
          <cell r="H74">
            <v>52639550</v>
          </cell>
          <cell r="M74">
            <v>33237563</v>
          </cell>
          <cell r="Q74" t="str">
            <v>M</v>
          </cell>
          <cell r="R74">
            <v>35475</v>
          </cell>
        </row>
        <row r="75">
          <cell r="A75">
            <v>33</v>
          </cell>
          <cell r="B75" t="str">
            <v>Vinicius Bittencourt</v>
          </cell>
          <cell r="C75" t="str">
            <v>UP</v>
          </cell>
          <cell r="H75">
            <v>4462327</v>
          </cell>
          <cell r="M75">
            <v>88296474</v>
          </cell>
          <cell r="Q75" t="str">
            <v>M</v>
          </cell>
          <cell r="R75">
            <v>32962</v>
          </cell>
        </row>
        <row r="76">
          <cell r="A76">
            <v>107</v>
          </cell>
          <cell r="B76" t="str">
            <v>Ademir Tonello</v>
          </cell>
          <cell r="C76" t="str">
            <v>COEB</v>
          </cell>
          <cell r="H76" t="str">
            <v>626.455.609-20</v>
          </cell>
          <cell r="M76">
            <v>4999651572</v>
          </cell>
          <cell r="Q76" t="str">
            <v>M</v>
          </cell>
          <cell r="R76">
            <v>25696</v>
          </cell>
        </row>
        <row r="77">
          <cell r="A77">
            <v>52</v>
          </cell>
          <cell r="B77" t="str">
            <v>ADRIELI GAVIOLLI MORGAN</v>
          </cell>
          <cell r="C77" t="str">
            <v>COEB</v>
          </cell>
          <cell r="Q77" t="str">
            <v>F</v>
          </cell>
        </row>
        <row r="78">
          <cell r="A78">
            <v>47</v>
          </cell>
          <cell r="B78" t="str">
            <v>ALAN MARCOS F. SIQUEIRA</v>
          </cell>
          <cell r="C78" t="str">
            <v>COEB</v>
          </cell>
          <cell r="H78" t="str">
            <v>094683929-88</v>
          </cell>
          <cell r="M78" t="str">
            <v>49 84379621</v>
          </cell>
          <cell r="Q78" t="str">
            <v>M</v>
          </cell>
          <cell r="R78">
            <v>36735</v>
          </cell>
        </row>
        <row r="79">
          <cell r="A79">
            <v>55</v>
          </cell>
          <cell r="B79" t="str">
            <v>ANDREI GAVIOLLI MORGAN</v>
          </cell>
          <cell r="C79" t="str">
            <v>COEB</v>
          </cell>
          <cell r="H79" t="str">
            <v>098695679-16</v>
          </cell>
          <cell r="M79" t="str">
            <v>49 84379621</v>
          </cell>
          <cell r="Q79" t="str">
            <v>M</v>
          </cell>
          <cell r="R79">
            <v>37938</v>
          </cell>
        </row>
        <row r="80">
          <cell r="A80">
            <v>44</v>
          </cell>
          <cell r="B80" t="str">
            <v>ANTONIO FAVERO JUNIOR</v>
          </cell>
          <cell r="C80" t="str">
            <v>COEB</v>
          </cell>
          <cell r="H80">
            <v>5543720</v>
          </cell>
          <cell r="M80" t="str">
            <v>49 84379621</v>
          </cell>
          <cell r="Q80" t="str">
            <v>M</v>
          </cell>
          <cell r="R80">
            <v>36878</v>
          </cell>
        </row>
        <row r="81">
          <cell r="A81">
            <v>50</v>
          </cell>
          <cell r="B81" t="str">
            <v>CLAUDECIR  R. DOS SANTOS</v>
          </cell>
          <cell r="C81" t="str">
            <v>COEB</v>
          </cell>
          <cell r="H81">
            <v>6729005</v>
          </cell>
          <cell r="M81" t="str">
            <v>49 84379621</v>
          </cell>
          <cell r="Q81" t="str">
            <v>M</v>
          </cell>
          <cell r="R81">
            <v>37037</v>
          </cell>
        </row>
        <row r="82">
          <cell r="A82">
            <v>43</v>
          </cell>
          <cell r="B82" t="str">
            <v>DEIVIDY ANTONY ALESSI PIANA</v>
          </cell>
          <cell r="C82" t="str">
            <v>COEB</v>
          </cell>
          <cell r="H82">
            <v>53724844</v>
          </cell>
          <cell r="M82" t="str">
            <v>49 84379621</v>
          </cell>
          <cell r="Q82" t="str">
            <v>M</v>
          </cell>
          <cell r="R82">
            <v>36584</v>
          </cell>
        </row>
        <row r="83">
          <cell r="A83">
            <v>106</v>
          </cell>
          <cell r="B83" t="str">
            <v>DERLEI PELINSON</v>
          </cell>
          <cell r="C83" t="str">
            <v>COEB</v>
          </cell>
          <cell r="H83" t="str">
            <v>022.029.959-51</v>
          </cell>
          <cell r="M83" t="str">
            <v>49 84379621</v>
          </cell>
          <cell r="Q83" t="str">
            <v>M</v>
          </cell>
          <cell r="R83">
            <v>28281</v>
          </cell>
        </row>
        <row r="84">
          <cell r="A84">
            <v>56</v>
          </cell>
          <cell r="B84" t="str">
            <v>EMERSON VIEIRA DA SILVA</v>
          </cell>
          <cell r="C84" t="str">
            <v>COEB</v>
          </cell>
          <cell r="H84">
            <v>6461828</v>
          </cell>
          <cell r="M84" t="str">
            <v>49 84379621</v>
          </cell>
          <cell r="Q84" t="str">
            <v>M</v>
          </cell>
          <cell r="R84">
            <v>36534</v>
          </cell>
        </row>
        <row r="85">
          <cell r="A85">
            <v>45</v>
          </cell>
          <cell r="B85" t="str">
            <v>GABRIEL ORLANDINI</v>
          </cell>
          <cell r="C85" t="str">
            <v>COEB</v>
          </cell>
          <cell r="H85">
            <v>6493434</v>
          </cell>
          <cell r="M85" t="str">
            <v>49 84379621</v>
          </cell>
          <cell r="Q85" t="str">
            <v>M</v>
          </cell>
          <cell r="R85">
            <v>36863</v>
          </cell>
        </row>
        <row r="86">
          <cell r="A86">
            <v>48</v>
          </cell>
          <cell r="B86" t="str">
            <v>GUSTAVO SZTIBURSKI</v>
          </cell>
          <cell r="C86" t="str">
            <v>COEB</v>
          </cell>
          <cell r="H86" t="str">
            <v>094684249-36</v>
          </cell>
          <cell r="M86" t="str">
            <v>49 84379621</v>
          </cell>
          <cell r="Q86" t="str">
            <v>M</v>
          </cell>
          <cell r="R86">
            <v>37423</v>
          </cell>
        </row>
        <row r="87">
          <cell r="A87">
            <v>105</v>
          </cell>
          <cell r="B87" t="str">
            <v>HELOYSA CHRYSTYNA BERGAMASCHI</v>
          </cell>
          <cell r="C87" t="str">
            <v>COEB</v>
          </cell>
          <cell r="M87" t="str">
            <v>49 84379621</v>
          </cell>
          <cell r="Q87" t="str">
            <v>F</v>
          </cell>
          <cell r="R87">
            <v>37944</v>
          </cell>
        </row>
        <row r="88">
          <cell r="A88">
            <v>46</v>
          </cell>
          <cell r="B88" t="str">
            <v>HENRIQUE LAZZERI PIANA</v>
          </cell>
          <cell r="C88" t="str">
            <v>COEB</v>
          </cell>
          <cell r="H88" t="str">
            <v>083532489-30</v>
          </cell>
          <cell r="M88" t="str">
            <v>49 84379621</v>
          </cell>
          <cell r="Q88" t="str">
            <v>M</v>
          </cell>
          <cell r="R88">
            <v>36216</v>
          </cell>
        </row>
        <row r="89">
          <cell r="A89">
            <v>54</v>
          </cell>
          <cell r="B89" t="str">
            <v>KELVIN GIOVANONI SARTORI</v>
          </cell>
          <cell r="C89" t="str">
            <v>COEB</v>
          </cell>
          <cell r="H89" t="str">
            <v>094684069-54</v>
          </cell>
          <cell r="M89" t="str">
            <v>49 84379621</v>
          </cell>
          <cell r="Q89" t="str">
            <v>M</v>
          </cell>
          <cell r="R89">
            <v>37791</v>
          </cell>
        </row>
        <row r="90">
          <cell r="A90">
            <v>51</v>
          </cell>
          <cell r="B90" t="str">
            <v>LUAN LUCAS CUOCHINSKI DANIEL</v>
          </cell>
          <cell r="C90" t="str">
            <v>COEB</v>
          </cell>
          <cell r="H90">
            <v>6460693</v>
          </cell>
          <cell r="M90" t="str">
            <v>49 84379621</v>
          </cell>
          <cell r="Q90" t="str">
            <v>M</v>
          </cell>
          <cell r="R90">
            <v>36933</v>
          </cell>
        </row>
        <row r="91">
          <cell r="A91">
            <v>49</v>
          </cell>
          <cell r="B91" t="str">
            <v>LUIZ AUGUSTO FIORESE</v>
          </cell>
          <cell r="C91" t="str">
            <v>COEB</v>
          </cell>
          <cell r="H91">
            <v>6319353</v>
          </cell>
          <cell r="M91" t="str">
            <v>49 84379621</v>
          </cell>
          <cell r="Q91" t="str">
            <v>M</v>
          </cell>
          <cell r="R91">
            <v>37045</v>
          </cell>
        </row>
        <row r="92">
          <cell r="A92">
            <v>57</v>
          </cell>
          <cell r="B92" t="str">
            <v>Maria Eduarda Colla Giovanoni</v>
          </cell>
          <cell r="C92" t="str">
            <v>COEB</v>
          </cell>
          <cell r="H92">
            <v>9049901921</v>
          </cell>
          <cell r="M92" t="str">
            <v>49 84379621</v>
          </cell>
          <cell r="Q92" t="str">
            <v>F</v>
          </cell>
          <cell r="R92">
            <v>37686</v>
          </cell>
        </row>
        <row r="93">
          <cell r="A93">
            <v>42</v>
          </cell>
          <cell r="B93" t="str">
            <v>TALITA VICENZI CASONATTO</v>
          </cell>
          <cell r="C93" t="str">
            <v>COEB</v>
          </cell>
          <cell r="H93">
            <v>6095996</v>
          </cell>
          <cell r="M93" t="str">
            <v>49 84379621</v>
          </cell>
          <cell r="Q93" t="str">
            <v>F</v>
          </cell>
          <cell r="R93">
            <v>36791</v>
          </cell>
        </row>
        <row r="94">
          <cell r="A94">
            <v>123</v>
          </cell>
          <cell r="B94" t="str">
            <v>WILLIAN  RIGO</v>
          </cell>
          <cell r="C94" t="str">
            <v>COEB</v>
          </cell>
          <cell r="H94">
            <v>6644207</v>
          </cell>
          <cell r="Q94" t="str">
            <v>M</v>
          </cell>
          <cell r="R94">
            <v>37567</v>
          </cell>
        </row>
        <row r="95">
          <cell r="A95">
            <v>53</v>
          </cell>
          <cell r="B95" t="str">
            <v>WILLIAN SZTIBURSKI</v>
          </cell>
          <cell r="C95" t="str">
            <v>COEB</v>
          </cell>
          <cell r="H95" t="str">
            <v>094684269-80</v>
          </cell>
          <cell r="M95" t="str">
            <v>49 84379621</v>
          </cell>
          <cell r="Q95" t="str">
            <v>M</v>
          </cell>
          <cell r="R95">
            <v>37851</v>
          </cell>
        </row>
        <row r="96">
          <cell r="A96">
            <v>67</v>
          </cell>
          <cell r="B96" t="str">
            <v>Adangelo E. Krambeck </v>
          </cell>
          <cell r="C96" t="str">
            <v>IBAD</v>
          </cell>
          <cell r="H96">
            <v>5797098</v>
          </cell>
          <cell r="M96">
            <v>99626651</v>
          </cell>
          <cell r="Q96" t="str">
            <v>M</v>
          </cell>
          <cell r="R96">
            <v>34499</v>
          </cell>
        </row>
        <row r="97">
          <cell r="A97">
            <v>64</v>
          </cell>
          <cell r="B97" t="str">
            <v>Ana Julia Siefert</v>
          </cell>
          <cell r="C97" t="str">
            <v>IBAD</v>
          </cell>
          <cell r="H97">
            <v>6778463</v>
          </cell>
          <cell r="M97" t="str">
            <v>33573738/88175901</v>
          </cell>
          <cell r="Q97" t="str">
            <v>F</v>
          </cell>
          <cell r="R97">
            <v>36802</v>
          </cell>
        </row>
        <row r="98">
          <cell r="A98">
            <v>62</v>
          </cell>
          <cell r="B98" t="str">
            <v>André Felipe Koepsel </v>
          </cell>
          <cell r="C98" t="str">
            <v>IBAD</v>
          </cell>
          <cell r="Q98" t="str">
            <v>M</v>
          </cell>
        </row>
        <row r="99">
          <cell r="A99">
            <v>75</v>
          </cell>
          <cell r="B99" t="str">
            <v>Caio Souza Zago</v>
          </cell>
          <cell r="C99" t="str">
            <v>IBAD</v>
          </cell>
          <cell r="H99">
            <v>6610377</v>
          </cell>
          <cell r="M99" t="str">
            <v>33573835 /84025890</v>
          </cell>
          <cell r="Q99" t="str">
            <v>M</v>
          </cell>
          <cell r="R99">
            <v>37780</v>
          </cell>
        </row>
        <row r="100">
          <cell r="A100">
            <v>66</v>
          </cell>
          <cell r="B100" t="str">
            <v>Cesar A. B. de Macedo Filho </v>
          </cell>
          <cell r="C100" t="str">
            <v>IBAD</v>
          </cell>
          <cell r="H100">
            <v>5797869</v>
          </cell>
          <cell r="M100" t="str">
            <v>3352-2260</v>
          </cell>
          <cell r="Q100" t="str">
            <v>M</v>
          </cell>
          <cell r="R100">
            <v>36083</v>
          </cell>
        </row>
        <row r="101">
          <cell r="A101">
            <v>65</v>
          </cell>
          <cell r="B101" t="str">
            <v>Cesar Augusto B. de Macedo</v>
          </cell>
          <cell r="C101" t="str">
            <v>IBAD</v>
          </cell>
          <cell r="H101">
            <v>4656876</v>
          </cell>
          <cell r="M101" t="str">
            <v>3352-2260</v>
          </cell>
          <cell r="Q101" t="str">
            <v>M</v>
          </cell>
          <cell r="R101">
            <v>28090</v>
          </cell>
        </row>
        <row r="102">
          <cell r="A102">
            <v>68</v>
          </cell>
          <cell r="B102" t="str">
            <v>Djonatan Voltolini</v>
          </cell>
          <cell r="C102" t="str">
            <v>IBAD</v>
          </cell>
          <cell r="H102">
            <v>3993195</v>
          </cell>
          <cell r="M102" t="str">
            <v>(47)88586566</v>
          </cell>
          <cell r="Q102" t="str">
            <v>M</v>
          </cell>
          <cell r="R102">
            <v>33105</v>
          </cell>
        </row>
        <row r="103">
          <cell r="A103">
            <v>60</v>
          </cell>
          <cell r="B103" t="str">
            <v>Felipe Cipriani Pandini</v>
          </cell>
          <cell r="C103" t="str">
            <v>IBAD</v>
          </cell>
          <cell r="H103" t="str">
            <v>5.368.628-4</v>
          </cell>
          <cell r="Q103" t="str">
            <v>M</v>
          </cell>
          <cell r="R103">
            <v>36005</v>
          </cell>
        </row>
        <row r="104">
          <cell r="A104">
            <v>59</v>
          </cell>
          <cell r="B104" t="str">
            <v>Gabriela Creutzberg</v>
          </cell>
          <cell r="C104" t="str">
            <v>IBAD</v>
          </cell>
          <cell r="H104">
            <v>5181881</v>
          </cell>
          <cell r="M104" t="str">
            <v>3357-3308</v>
          </cell>
          <cell r="Q104" t="str">
            <v>F</v>
          </cell>
          <cell r="R104">
            <v>35867</v>
          </cell>
        </row>
        <row r="105">
          <cell r="A105">
            <v>74</v>
          </cell>
          <cell r="B105" t="str">
            <v>Guilherme Schwinden Gehrke</v>
          </cell>
          <cell r="C105" t="str">
            <v>IBAD</v>
          </cell>
          <cell r="Q105" t="str">
            <v>M</v>
          </cell>
        </row>
        <row r="106">
          <cell r="A106">
            <v>78</v>
          </cell>
          <cell r="B106" t="str">
            <v>Joana Seifert</v>
          </cell>
          <cell r="C106" t="str">
            <v>IBAD</v>
          </cell>
          <cell r="H106">
            <v>6778482</v>
          </cell>
          <cell r="M106">
            <v>33573738</v>
          </cell>
          <cell r="Q106" t="str">
            <v>F</v>
          </cell>
          <cell r="R106">
            <v>38110</v>
          </cell>
        </row>
        <row r="107">
          <cell r="A107">
            <v>108</v>
          </cell>
          <cell r="B107" t="str">
            <v>João Pedro Barbosa de Macedo</v>
          </cell>
          <cell r="C107" t="str">
            <v>IBAD</v>
          </cell>
          <cell r="M107" t="str">
            <v>3352-2260</v>
          </cell>
          <cell r="Q107" t="str">
            <v>M</v>
          </cell>
          <cell r="R107">
            <v>38579</v>
          </cell>
        </row>
        <row r="108">
          <cell r="A108">
            <v>80</v>
          </cell>
          <cell r="B108" t="str">
            <v>Larissa Gabrieli Back </v>
          </cell>
          <cell r="C108" t="str">
            <v>IBAD</v>
          </cell>
          <cell r="Q108" t="str">
            <v>F</v>
          </cell>
        </row>
        <row r="109">
          <cell r="A109">
            <v>72</v>
          </cell>
          <cell r="B109" t="str">
            <v>Lucas Dannehl</v>
          </cell>
          <cell r="C109" t="str">
            <v>IBAD</v>
          </cell>
          <cell r="H109">
            <v>5368009</v>
          </cell>
          <cell r="M109">
            <v>88016428</v>
          </cell>
          <cell r="Q109" t="str">
            <v>M</v>
          </cell>
          <cell r="R109">
            <v>35575</v>
          </cell>
        </row>
        <row r="110">
          <cell r="A110">
            <v>61</v>
          </cell>
          <cell r="B110" t="str">
            <v>Lyandra Koepsel</v>
          </cell>
          <cell r="C110" t="str">
            <v>IBAD</v>
          </cell>
          <cell r="H110">
            <v>6132997</v>
          </cell>
          <cell r="M110">
            <v>96652100</v>
          </cell>
          <cell r="Q110" t="str">
            <v>F</v>
          </cell>
          <cell r="R110">
            <v>35993</v>
          </cell>
        </row>
        <row r="111">
          <cell r="A111">
            <v>71</v>
          </cell>
          <cell r="B111" t="str">
            <v>Marcelo Augusto Sardagna </v>
          </cell>
          <cell r="C111" t="str">
            <v>IBAD</v>
          </cell>
          <cell r="Q111" t="str">
            <v>M</v>
          </cell>
        </row>
        <row r="112">
          <cell r="A112">
            <v>70</v>
          </cell>
          <cell r="B112" t="str">
            <v>Maria Helena Heusser da Silva</v>
          </cell>
          <cell r="C112" t="str">
            <v>IBAD</v>
          </cell>
          <cell r="Q112" t="str">
            <v>F</v>
          </cell>
        </row>
        <row r="113">
          <cell r="A113">
            <v>79</v>
          </cell>
          <cell r="B113" t="str">
            <v>Marisa Aparecida Frances Seifert</v>
          </cell>
          <cell r="C113" t="str">
            <v>IBAD</v>
          </cell>
          <cell r="H113" t="str">
            <v>2.625.242-2</v>
          </cell>
          <cell r="M113">
            <v>33573738</v>
          </cell>
          <cell r="Q113" t="str">
            <v>F</v>
          </cell>
          <cell r="R113">
            <v>27201</v>
          </cell>
        </row>
        <row r="114">
          <cell r="A114">
            <v>76</v>
          </cell>
          <cell r="B114" t="str">
            <v>Natalya G. Treitingr</v>
          </cell>
          <cell r="C114" t="str">
            <v>IBAD</v>
          </cell>
          <cell r="Q114" t="str">
            <v>F</v>
          </cell>
        </row>
        <row r="115">
          <cell r="A115">
            <v>81</v>
          </cell>
          <cell r="B115" t="str">
            <v>Pablo Schoeffel</v>
          </cell>
          <cell r="C115" t="str">
            <v>IBAD</v>
          </cell>
          <cell r="Q115" t="str">
            <v>M</v>
          </cell>
        </row>
        <row r="116">
          <cell r="A116">
            <v>77</v>
          </cell>
          <cell r="B116" t="str">
            <v>Pablo Vronski</v>
          </cell>
          <cell r="C116" t="str">
            <v>IBAD</v>
          </cell>
          <cell r="H116" t="str">
            <v>5368939-9</v>
          </cell>
          <cell r="M116" t="str">
            <v>92636387 / 33572173</v>
          </cell>
          <cell r="Q116" t="str">
            <v>M</v>
          </cell>
          <cell r="R116">
            <v>37237</v>
          </cell>
        </row>
        <row r="117">
          <cell r="A117">
            <v>63</v>
          </cell>
          <cell r="B117" t="str">
            <v>Rhaissa Gehrke </v>
          </cell>
          <cell r="C117" t="str">
            <v>IBAD</v>
          </cell>
          <cell r="Q117" t="str">
            <v>F</v>
          </cell>
        </row>
        <row r="118">
          <cell r="A118">
            <v>73</v>
          </cell>
          <cell r="B118" t="str">
            <v>Riva Maicon Rosemann </v>
          </cell>
          <cell r="C118" t="str">
            <v>IBAD</v>
          </cell>
          <cell r="Q118" t="str">
            <v>M</v>
          </cell>
        </row>
        <row r="119">
          <cell r="A119">
            <v>69</v>
          </cell>
          <cell r="B119" t="str">
            <v>Samuel Koepsel</v>
          </cell>
          <cell r="C119" t="str">
            <v>IBAD</v>
          </cell>
          <cell r="H119">
            <v>5654883</v>
          </cell>
          <cell r="M119" t="str">
            <v>3357-4380</v>
          </cell>
          <cell r="Q119" t="str">
            <v>M</v>
          </cell>
          <cell r="R119">
            <v>36222</v>
          </cell>
        </row>
        <row r="120">
          <cell r="A120">
            <v>58</v>
          </cell>
          <cell r="B120" t="str">
            <v>Thiago Guilherme da Silva</v>
          </cell>
          <cell r="C120" t="str">
            <v>IBAD</v>
          </cell>
          <cell r="H120">
            <v>5011199</v>
          </cell>
          <cell r="M120">
            <v>96345475</v>
          </cell>
          <cell r="Q120" t="str">
            <v>M</v>
          </cell>
          <cell r="R120">
            <v>34537</v>
          </cell>
        </row>
        <row r="121">
          <cell r="A121">
            <v>82</v>
          </cell>
          <cell r="B121" t="str">
            <v>Álesson Scapinello Selhorst</v>
          </cell>
          <cell r="C121" t="str">
            <v>Independ.</v>
          </cell>
          <cell r="H121" t="str">
            <v>085.521.059-18</v>
          </cell>
          <cell r="M121">
            <v>4999074142</v>
          </cell>
          <cell r="Q121" t="str">
            <v>F</v>
          </cell>
          <cell r="R121">
            <v>34456</v>
          </cell>
        </row>
        <row r="122">
          <cell r="A122">
            <v>83</v>
          </cell>
          <cell r="B122" t="str">
            <v>Aron Scapinello Selhorst</v>
          </cell>
          <cell r="C122" t="str">
            <v>Independ.</v>
          </cell>
          <cell r="H122" t="str">
            <v>085.521.399-01</v>
          </cell>
          <cell r="M122">
            <v>4999074141</v>
          </cell>
          <cell r="Q122" t="str">
            <v>M</v>
          </cell>
          <cell r="R122">
            <v>33964</v>
          </cell>
        </row>
        <row r="123">
          <cell r="A123">
            <v>104</v>
          </cell>
          <cell r="B123" t="str">
            <v>Daniela Oelke</v>
          </cell>
          <cell r="C123" t="str">
            <v>Independ.</v>
          </cell>
          <cell r="M123">
            <v>33394479</v>
          </cell>
          <cell r="Q123" t="str">
            <v>F</v>
          </cell>
          <cell r="R123">
            <v>30048</v>
          </cell>
        </row>
        <row r="124">
          <cell r="A124">
            <v>30</v>
          </cell>
          <cell r="B124" t="str">
            <v>Patrícia Oelke</v>
          </cell>
          <cell r="C124" t="str">
            <v>Independ.</v>
          </cell>
          <cell r="Q124" t="str">
            <v>F</v>
          </cell>
        </row>
        <row r="125">
          <cell r="A125">
            <v>124</v>
          </cell>
          <cell r="B125" t="str">
            <v>Matheus Muller</v>
          </cell>
          <cell r="C125" t="str">
            <v>BBC</v>
          </cell>
          <cell r="H125">
            <v>91291936</v>
          </cell>
          <cell r="M125">
            <v>33373301</v>
          </cell>
          <cell r="Q125" t="str">
            <v>M</v>
          </cell>
          <cell r="R125">
            <v>35148</v>
          </cell>
        </row>
        <row r="126">
          <cell r="A126">
            <v>125</v>
          </cell>
          <cell r="B126" t="str">
            <v>Estela Pegoraro</v>
          </cell>
          <cell r="C126" t="str">
            <v>BBC</v>
          </cell>
          <cell r="H126">
            <v>95956</v>
          </cell>
          <cell r="M126">
            <v>96105873</v>
          </cell>
          <cell r="Q126" t="str">
            <v>F</v>
          </cell>
          <cell r="R126">
            <v>35585</v>
          </cell>
        </row>
        <row r="127">
          <cell r="A127">
            <v>126</v>
          </cell>
          <cell r="B127" t="str">
            <v>Mariana Pegoraro</v>
          </cell>
          <cell r="C127" t="str">
            <v>BBC</v>
          </cell>
          <cell r="H127">
            <v>88918</v>
          </cell>
          <cell r="M127">
            <v>33235396</v>
          </cell>
          <cell r="Q127" t="str">
            <v>F</v>
          </cell>
          <cell r="R127">
            <v>35045</v>
          </cell>
        </row>
        <row r="128">
          <cell r="A128">
            <v>127</v>
          </cell>
          <cell r="B128" t="str">
            <v>Jorge kamigashima</v>
          </cell>
          <cell r="C128" t="str">
            <v>BBC</v>
          </cell>
          <cell r="H128">
            <v>5523403</v>
          </cell>
          <cell r="M128">
            <v>33234995</v>
          </cell>
          <cell r="Q128" t="str">
            <v>M</v>
          </cell>
          <cell r="R128">
            <v>19374</v>
          </cell>
        </row>
        <row r="129">
          <cell r="A129">
            <v>128</v>
          </cell>
          <cell r="B129" t="str">
            <v>Matheus Borges Bauer</v>
          </cell>
          <cell r="C129" t="str">
            <v>BBC</v>
          </cell>
          <cell r="H129">
            <v>5665659</v>
          </cell>
          <cell r="M129">
            <v>91215586</v>
          </cell>
          <cell r="Q129" t="str">
            <v>M</v>
          </cell>
          <cell r="R129">
            <v>37767</v>
          </cell>
        </row>
        <row r="130">
          <cell r="A130">
            <v>129</v>
          </cell>
          <cell r="B130" t="str">
            <v>Deois Kiyoshi Kalvelage</v>
          </cell>
          <cell r="C130" t="str">
            <v>UP</v>
          </cell>
          <cell r="Q130" t="str">
            <v>M</v>
          </cell>
          <cell r="R130">
            <v>32316</v>
          </cell>
        </row>
        <row r="131">
          <cell r="A131">
            <v>130</v>
          </cell>
          <cell r="B131" t="str">
            <v>Vanderlei Schroeder</v>
          </cell>
          <cell r="C131" t="str">
            <v>UP</v>
          </cell>
          <cell r="H131">
            <v>3742953</v>
          </cell>
          <cell r="M131">
            <v>91789174</v>
          </cell>
          <cell r="Q131" t="str">
            <v>M</v>
          </cell>
          <cell r="R131">
            <v>29665</v>
          </cell>
        </row>
        <row r="132">
          <cell r="A132">
            <v>131</v>
          </cell>
          <cell r="B132" t="str">
            <v>Enilson Schroeder</v>
          </cell>
          <cell r="C132" t="str">
            <v>UP</v>
          </cell>
          <cell r="Q132" t="str">
            <v>M</v>
          </cell>
          <cell r="R132">
            <v>27786</v>
          </cell>
        </row>
        <row r="133">
          <cell r="A133">
            <v>132</v>
          </cell>
          <cell r="B133" t="str">
            <v>Caroline dos Santos</v>
          </cell>
          <cell r="C133" t="str">
            <v>UP</v>
          </cell>
          <cell r="H133">
            <v>5062439</v>
          </cell>
          <cell r="M133">
            <v>96639448</v>
          </cell>
          <cell r="Q133" t="str">
            <v>F</v>
          </cell>
          <cell r="R133">
            <v>34244</v>
          </cell>
        </row>
        <row r="134">
          <cell r="A134">
            <v>133</v>
          </cell>
          <cell r="B134" t="str">
            <v>Maurilio C. Bugmann</v>
          </cell>
          <cell r="C134" t="str">
            <v>UP</v>
          </cell>
          <cell r="H134">
            <v>1390563</v>
          </cell>
          <cell r="M134">
            <v>99851985</v>
          </cell>
          <cell r="Q134" t="str">
            <v>M</v>
          </cell>
          <cell r="R134">
            <v>24309</v>
          </cell>
        </row>
        <row r="135">
          <cell r="A135">
            <v>134</v>
          </cell>
          <cell r="B135" t="str">
            <v>Jose Elias Paludo</v>
          </cell>
          <cell r="C135" t="str">
            <v>UP</v>
          </cell>
          <cell r="M135">
            <v>91123671</v>
          </cell>
          <cell r="Q135" t="str">
            <v>M</v>
          </cell>
          <cell r="R135">
            <v>23273</v>
          </cell>
        </row>
        <row r="136">
          <cell r="A136">
            <v>135</v>
          </cell>
          <cell r="B136" t="str">
            <v>Marco Martin</v>
          </cell>
          <cell r="C136" t="str">
            <v>UP</v>
          </cell>
          <cell r="H136">
            <v>2968032</v>
          </cell>
          <cell r="M136">
            <v>84021399</v>
          </cell>
          <cell r="Q136" t="str">
            <v>M</v>
          </cell>
          <cell r="R136">
            <v>27499</v>
          </cell>
        </row>
        <row r="137">
          <cell r="A137">
            <v>136</v>
          </cell>
          <cell r="B137" t="str">
            <v>ERICA APARECIDA RORIG</v>
          </cell>
          <cell r="C137" t="str">
            <v>COEB</v>
          </cell>
          <cell r="H137">
            <v>5889172</v>
          </cell>
          <cell r="M137" t="str">
            <v>49 84379621</v>
          </cell>
          <cell r="Q137" t="str">
            <v>F</v>
          </cell>
          <cell r="R137">
            <v>36909</v>
          </cell>
        </row>
        <row r="138">
          <cell r="A138">
            <v>137</v>
          </cell>
          <cell r="B138" t="str">
            <v>Caudemir Rafael Ebert</v>
          </cell>
          <cell r="C138" t="str">
            <v>AMOB</v>
          </cell>
          <cell r="M138">
            <v>4999177908</v>
          </cell>
          <cell r="Q138" t="str">
            <v>M</v>
          </cell>
          <cell r="R138">
            <v>36114</v>
          </cell>
        </row>
        <row r="139">
          <cell r="A139">
            <v>138</v>
          </cell>
          <cell r="B139" t="str">
            <v>Diogo Luiz Beck</v>
          </cell>
          <cell r="C139" t="str">
            <v>AMOB</v>
          </cell>
          <cell r="M139">
            <v>4999147908</v>
          </cell>
          <cell r="Q139" t="str">
            <v>M</v>
          </cell>
          <cell r="R139">
            <v>37348</v>
          </cell>
        </row>
        <row r="140">
          <cell r="A140">
            <v>139</v>
          </cell>
          <cell r="B140" t="str">
            <v>Erick Costa</v>
          </cell>
          <cell r="C140" t="str">
            <v>AMOB</v>
          </cell>
          <cell r="M140">
            <v>4999147908</v>
          </cell>
          <cell r="Q140" t="str">
            <v>M</v>
          </cell>
          <cell r="R140">
            <v>37357</v>
          </cell>
        </row>
        <row r="141">
          <cell r="A141">
            <v>140</v>
          </cell>
          <cell r="B141" t="str">
            <v>GabrielPino Gomes</v>
          </cell>
          <cell r="C141" t="str">
            <v>AMOB</v>
          </cell>
          <cell r="M141">
            <v>4999147908</v>
          </cell>
          <cell r="Q141" t="str">
            <v>M</v>
          </cell>
          <cell r="R141">
            <v>36703</v>
          </cell>
        </row>
        <row r="142">
          <cell r="A142">
            <v>141</v>
          </cell>
          <cell r="B142" t="str">
            <v>Felipe Pereira da Silva</v>
          </cell>
          <cell r="C142" t="str">
            <v>AMOB</v>
          </cell>
          <cell r="M142">
            <v>4999147908</v>
          </cell>
          <cell r="Q142" t="str">
            <v>M</v>
          </cell>
          <cell r="R142">
            <v>36249</v>
          </cell>
        </row>
        <row r="143">
          <cell r="A143">
            <v>142</v>
          </cell>
          <cell r="B143" t="str">
            <v>Vitoria Paganini do Nascimento</v>
          </cell>
          <cell r="C143" t="str">
            <v>AMOB</v>
          </cell>
          <cell r="M143">
            <v>4999147908</v>
          </cell>
          <cell r="Q143" t="str">
            <v>F</v>
          </cell>
          <cell r="R143">
            <v>37808</v>
          </cell>
        </row>
        <row r="144">
          <cell r="A144">
            <v>143</v>
          </cell>
          <cell r="B144" t="str">
            <v>Bruna Vastres</v>
          </cell>
          <cell r="C144" t="str">
            <v>AMOB</v>
          </cell>
          <cell r="M144">
            <v>4999147908</v>
          </cell>
          <cell r="Q144" t="str">
            <v>F</v>
          </cell>
          <cell r="R144">
            <v>38140</v>
          </cell>
        </row>
        <row r="145">
          <cell r="A145">
            <v>144</v>
          </cell>
          <cell r="B145" t="str">
            <v>Alexandre Augusto Vidi Roesler</v>
          </cell>
          <cell r="C145" t="str">
            <v>AMOB</v>
          </cell>
          <cell r="M145">
            <v>4999121576</v>
          </cell>
          <cell r="Q145" t="str">
            <v>M</v>
          </cell>
          <cell r="R145">
            <v>32291</v>
          </cell>
        </row>
        <row r="146">
          <cell r="A146">
            <v>145</v>
          </cell>
          <cell r="B146" t="str">
            <v>Gabriela Junges de Oliveira</v>
          </cell>
          <cell r="C146" t="str">
            <v>AMOB</v>
          </cell>
          <cell r="M146">
            <v>4999147908</v>
          </cell>
          <cell r="Q146" t="str">
            <v>F</v>
          </cell>
          <cell r="R146">
            <v>36991</v>
          </cell>
        </row>
        <row r="147">
          <cell r="A147">
            <v>146</v>
          </cell>
          <cell r="B147" t="str">
            <v>Robson Junior Da Caz</v>
          </cell>
          <cell r="C147" t="str">
            <v>AMOB</v>
          </cell>
          <cell r="H147">
            <v>5341332</v>
          </cell>
          <cell r="M147">
            <v>4988310639</v>
          </cell>
          <cell r="Q147" t="str">
            <v>M</v>
          </cell>
          <cell r="R147">
            <v>33812</v>
          </cell>
        </row>
        <row r="148">
          <cell r="A148">
            <v>147</v>
          </cell>
          <cell r="B148" t="str">
            <v>Edvalda Zelindro</v>
          </cell>
          <cell r="C148" t="str">
            <v>AJB</v>
          </cell>
          <cell r="H148">
            <v>2444005</v>
          </cell>
          <cell r="Q148" t="str">
            <v>F</v>
          </cell>
          <cell r="R148">
            <v>19941</v>
          </cell>
        </row>
        <row r="149">
          <cell r="A149">
            <v>148</v>
          </cell>
          <cell r="B149" t="str">
            <v>Giovani Cristo Bade</v>
          </cell>
          <cell r="C149" t="str">
            <v>AJB</v>
          </cell>
          <cell r="H149">
            <v>40858083</v>
          </cell>
          <cell r="Q149" t="str">
            <v>M</v>
          </cell>
          <cell r="R149">
            <v>25209</v>
          </cell>
        </row>
        <row r="150">
          <cell r="A150">
            <v>149</v>
          </cell>
          <cell r="B150" t="str">
            <v>Catarine Holler</v>
          </cell>
          <cell r="C150" t="str">
            <v>AJB</v>
          </cell>
          <cell r="H150">
            <v>5807479</v>
          </cell>
          <cell r="Q150" t="str">
            <v>F</v>
          </cell>
          <cell r="R150">
            <v>36320</v>
          </cell>
        </row>
        <row r="151">
          <cell r="A151">
            <v>150</v>
          </cell>
          <cell r="B151" t="str">
            <v>Mariane Holler</v>
          </cell>
          <cell r="C151" t="str">
            <v>AJB</v>
          </cell>
          <cell r="H151">
            <v>5805471</v>
          </cell>
          <cell r="Q151" t="str">
            <v>F</v>
          </cell>
          <cell r="R151">
            <v>36788</v>
          </cell>
        </row>
        <row r="152">
          <cell r="A152">
            <v>151</v>
          </cell>
          <cell r="B152" t="str">
            <v>Alandelon Smtika</v>
          </cell>
          <cell r="C152" t="str">
            <v>AJB</v>
          </cell>
          <cell r="H152">
            <v>7051965</v>
          </cell>
          <cell r="Q152" t="str">
            <v>M</v>
          </cell>
          <cell r="R152">
            <v>36941</v>
          </cell>
        </row>
        <row r="153">
          <cell r="A153">
            <v>152</v>
          </cell>
          <cell r="B153" t="str">
            <v>Wagner Comitti Seidel</v>
          </cell>
          <cell r="C153" t="str">
            <v>AJB</v>
          </cell>
          <cell r="H153">
            <v>6787717</v>
          </cell>
          <cell r="Q153" t="str">
            <v>M</v>
          </cell>
          <cell r="R153">
            <v>36964</v>
          </cell>
        </row>
        <row r="154">
          <cell r="A154">
            <v>153</v>
          </cell>
          <cell r="B154" t="str">
            <v>Rodrigo Godoy</v>
          </cell>
          <cell r="C154" t="str">
            <v>AJB</v>
          </cell>
          <cell r="H154">
            <v>6691293</v>
          </cell>
          <cell r="Q154" t="str">
            <v>M</v>
          </cell>
          <cell r="R154">
            <v>36477</v>
          </cell>
        </row>
        <row r="155">
          <cell r="A155">
            <v>154</v>
          </cell>
          <cell r="B155" t="str">
            <v>Alexandro Mielbratz</v>
          </cell>
          <cell r="C155" t="str">
            <v>AJB</v>
          </cell>
          <cell r="H155">
            <v>6979828</v>
          </cell>
          <cell r="Q155" t="str">
            <v>M</v>
          </cell>
          <cell r="R155">
            <v>36178</v>
          </cell>
        </row>
        <row r="156">
          <cell r="A156">
            <v>155</v>
          </cell>
          <cell r="B156" t="str">
            <v>Wesley Vanderlei Pedroso Sulim</v>
          </cell>
          <cell r="C156" t="str">
            <v>AJB</v>
          </cell>
          <cell r="H156">
            <v>6695774</v>
          </cell>
          <cell r="Q156" t="str">
            <v>M</v>
          </cell>
          <cell r="R156">
            <v>35677</v>
          </cell>
        </row>
        <row r="157">
          <cell r="A157">
            <v>156</v>
          </cell>
          <cell r="B157" t="str">
            <v>Kaio Pereira</v>
          </cell>
          <cell r="C157" t="str">
            <v>AJB</v>
          </cell>
          <cell r="H157">
            <v>328252505</v>
          </cell>
          <cell r="Q157" t="str">
            <v>M</v>
          </cell>
          <cell r="R157">
            <v>32693</v>
          </cell>
        </row>
        <row r="158">
          <cell r="A158">
            <v>157</v>
          </cell>
          <cell r="B158" t="str">
            <v>Ronaldo Bianchi</v>
          </cell>
          <cell r="C158" t="str">
            <v>AJB</v>
          </cell>
          <cell r="H158">
            <v>3647121</v>
          </cell>
          <cell r="Q158" t="str">
            <v>M</v>
          </cell>
          <cell r="R158">
            <v>30547</v>
          </cell>
        </row>
        <row r="159">
          <cell r="A159">
            <v>158</v>
          </cell>
          <cell r="B159" t="str">
            <v>Arlindo Schmucker</v>
          </cell>
          <cell r="C159" t="str">
            <v>AJB</v>
          </cell>
          <cell r="H159">
            <v>10095128</v>
          </cell>
          <cell r="Q159" t="str">
            <v>M</v>
          </cell>
          <cell r="R159">
            <v>22678</v>
          </cell>
        </row>
        <row r="160">
          <cell r="A160">
            <v>159</v>
          </cell>
          <cell r="B160" t="str">
            <v>NICOLAS LÜHRS</v>
          </cell>
          <cell r="C160" t="str">
            <v>ABC</v>
          </cell>
          <cell r="H160">
            <v>5673785</v>
          </cell>
          <cell r="Q160" t="str">
            <v>M</v>
          </cell>
          <cell r="R160">
            <v>36425</v>
          </cell>
        </row>
        <row r="161">
          <cell r="A161">
            <v>160</v>
          </cell>
          <cell r="B161" t="str">
            <v>Lucas Schlup </v>
          </cell>
          <cell r="C161" t="str">
            <v>IBAD</v>
          </cell>
          <cell r="H161">
            <v>7017541</v>
          </cell>
          <cell r="M161" t="str">
            <v>3357-3323</v>
          </cell>
          <cell r="Q161" t="str">
            <v>M</v>
          </cell>
          <cell r="R161">
            <v>36895</v>
          </cell>
        </row>
        <row r="162">
          <cell r="A162">
            <v>161</v>
          </cell>
          <cell r="B162" t="str">
            <v>Débora Ulrich</v>
          </cell>
          <cell r="C162" t="str">
            <v>IBAD</v>
          </cell>
          <cell r="H162">
            <v>6750076</v>
          </cell>
          <cell r="M162" t="str">
            <v>3357-5051 / 88895153</v>
          </cell>
          <cell r="Q162" t="str">
            <v>F</v>
          </cell>
          <cell r="R162">
            <v>37453</v>
          </cell>
        </row>
        <row r="163">
          <cell r="A163">
            <v>162</v>
          </cell>
          <cell r="B163" t="str">
            <v>Pietro Testoni Chiarelli </v>
          </cell>
          <cell r="C163" t="str">
            <v>IBAD</v>
          </cell>
          <cell r="H163">
            <v>6423603</v>
          </cell>
          <cell r="M163" t="str">
            <v>3357-4537 / 92667161</v>
          </cell>
          <cell r="Q163" t="str">
            <v>M</v>
          </cell>
          <cell r="R163">
            <v>37700</v>
          </cell>
        </row>
        <row r="164">
          <cell r="A164">
            <v>163</v>
          </cell>
          <cell r="B164" t="str">
            <v>Nathan Testoni Chiarelli</v>
          </cell>
          <cell r="C164" t="str">
            <v>IBAD</v>
          </cell>
          <cell r="H164">
            <v>6423602</v>
          </cell>
          <cell r="M164" t="str">
            <v>3357-4537 / 92667161</v>
          </cell>
          <cell r="Q164" t="str">
            <v>M</v>
          </cell>
          <cell r="R164">
            <v>38338</v>
          </cell>
        </row>
        <row r="165">
          <cell r="A165">
            <v>164</v>
          </cell>
          <cell r="B165" t="str">
            <v>Victor Hugo Grabowski Beltramini</v>
          </cell>
          <cell r="C165" t="str">
            <v>IBAD</v>
          </cell>
          <cell r="H165">
            <v>6190708</v>
          </cell>
          <cell r="M165" t="str">
            <v>3357-2560</v>
          </cell>
          <cell r="Q165" t="str">
            <v>M</v>
          </cell>
          <cell r="R165">
            <v>37895</v>
          </cell>
        </row>
        <row r="166">
          <cell r="A166">
            <v>165</v>
          </cell>
          <cell r="B166" t="str">
            <v>Lucas Fossa</v>
          </cell>
          <cell r="C166" t="str">
            <v>IBAD</v>
          </cell>
          <cell r="M166" t="str">
            <v>8816-7653</v>
          </cell>
          <cell r="Q166" t="str">
            <v>M</v>
          </cell>
          <cell r="R166">
            <v>36203</v>
          </cell>
        </row>
        <row r="167">
          <cell r="A167">
            <v>166</v>
          </cell>
          <cell r="B167" t="str">
            <v>Eduardo Fossa</v>
          </cell>
          <cell r="C167" t="str">
            <v>IBAD</v>
          </cell>
          <cell r="M167" t="str">
            <v>8803-6625</v>
          </cell>
          <cell r="Q167" t="str">
            <v>M</v>
          </cell>
          <cell r="R167">
            <v>37072</v>
          </cell>
        </row>
        <row r="168">
          <cell r="A168">
            <v>167</v>
          </cell>
          <cell r="B168" t="str">
            <v>Erick Augusto Baucke</v>
          </cell>
          <cell r="C168" t="str">
            <v>IBAD</v>
          </cell>
          <cell r="H168">
            <v>6338934</v>
          </cell>
          <cell r="Q168" t="str">
            <v>M</v>
          </cell>
          <cell r="R168">
            <v>40638</v>
          </cell>
        </row>
        <row r="169">
          <cell r="A169">
            <v>168</v>
          </cell>
          <cell r="B169" t="str">
            <v>Lucas Gorges Possamai</v>
          </cell>
          <cell r="C169" t="str">
            <v>IBAD</v>
          </cell>
          <cell r="Q169" t="str">
            <v>M</v>
          </cell>
          <cell r="R169">
            <v>37001</v>
          </cell>
        </row>
        <row r="170">
          <cell r="A170">
            <v>169</v>
          </cell>
          <cell r="B170" t="str">
            <v>Enzo Scheidemantel</v>
          </cell>
          <cell r="C170" t="str">
            <v>IBAD</v>
          </cell>
          <cell r="Q170" t="str">
            <v>M</v>
          </cell>
          <cell r="R170">
            <v>36712</v>
          </cell>
        </row>
        <row r="171">
          <cell r="A171">
            <v>170</v>
          </cell>
          <cell r="B171" t="str">
            <v>Mateus Gorges Possamai</v>
          </cell>
          <cell r="C171" t="str">
            <v>IBAD</v>
          </cell>
          <cell r="Q171" t="str">
            <v>M</v>
          </cell>
          <cell r="R171">
            <v>36572</v>
          </cell>
        </row>
        <row r="172">
          <cell r="A172">
            <v>171</v>
          </cell>
          <cell r="B172" t="str">
            <v>Osvaldo André Furlaneto Rodrigues</v>
          </cell>
          <cell r="C172" t="str">
            <v>IBAD</v>
          </cell>
          <cell r="Q172" t="str">
            <v>M</v>
          </cell>
          <cell r="R172">
            <v>28195</v>
          </cell>
        </row>
        <row r="173">
          <cell r="A173">
            <v>172</v>
          </cell>
          <cell r="B173" t="str">
            <v>Henrique Zandonai</v>
          </cell>
          <cell r="C173" t="str">
            <v>IBAD</v>
          </cell>
          <cell r="Q173" t="str">
            <v>M</v>
          </cell>
          <cell r="R173">
            <v>37209</v>
          </cell>
        </row>
        <row r="174">
          <cell r="A174">
            <v>173</v>
          </cell>
          <cell r="B174" t="str">
            <v> Ian Marchetti Meirelles</v>
          </cell>
          <cell r="C174" t="str">
            <v>IBAD</v>
          </cell>
          <cell r="Q174" t="str">
            <v>M</v>
          </cell>
          <cell r="R174">
            <v>37649</v>
          </cell>
        </row>
        <row r="175">
          <cell r="A175">
            <v>174</v>
          </cell>
          <cell r="B175" t="str">
            <v>Yuri Schoeffer Herweg</v>
          </cell>
          <cell r="C175" t="str">
            <v>IBAD</v>
          </cell>
          <cell r="Q175" t="str">
            <v>M</v>
          </cell>
          <cell r="R175">
            <v>36600</v>
          </cell>
        </row>
        <row r="176">
          <cell r="A176">
            <v>175</v>
          </cell>
          <cell r="B176" t="str">
            <v>João Vitor Beltramini </v>
          </cell>
          <cell r="C176" t="str">
            <v>IBAD</v>
          </cell>
          <cell r="Q176" t="str">
            <v>M</v>
          </cell>
          <cell r="R176">
            <v>36686</v>
          </cell>
        </row>
        <row r="177">
          <cell r="A177">
            <v>176</v>
          </cell>
          <cell r="B177" t="str">
            <v>HENRIQUE CASAGRANDRE</v>
          </cell>
          <cell r="C177" t="str">
            <v>ABC</v>
          </cell>
          <cell r="H177">
            <v>6664359</v>
          </cell>
          <cell r="Q177" t="str">
            <v>M</v>
          </cell>
          <cell r="R177">
            <v>38709</v>
          </cell>
        </row>
        <row r="178">
          <cell r="A178">
            <v>177</v>
          </cell>
          <cell r="B178" t="str">
            <v>MARCEL FEIX</v>
          </cell>
          <cell r="C178" t="str">
            <v>ABC</v>
          </cell>
          <cell r="H178">
            <v>3282810</v>
          </cell>
          <cell r="Q178" t="str">
            <v>M</v>
          </cell>
          <cell r="R178">
            <v>29190</v>
          </cell>
        </row>
        <row r="179">
          <cell r="A179">
            <v>178</v>
          </cell>
          <cell r="B179" t="str">
            <v>ANA PAULA C. FEIX</v>
          </cell>
          <cell r="C179" t="str">
            <v>ABC</v>
          </cell>
          <cell r="H179" t="str">
            <v>3.484.291-8</v>
          </cell>
          <cell r="Q179" t="str">
            <v>F</v>
          </cell>
          <cell r="R179">
            <v>28946</v>
          </cell>
        </row>
        <row r="180">
          <cell r="A180">
            <v>179</v>
          </cell>
          <cell r="B180" t="str">
            <v>EDUARDA BIELA</v>
          </cell>
          <cell r="C180" t="str">
            <v>ABC</v>
          </cell>
          <cell r="H180" t="str">
            <v>5.451.991-8</v>
          </cell>
          <cell r="Q180" t="str">
            <v>F</v>
          </cell>
          <cell r="R180">
            <v>37036</v>
          </cell>
        </row>
        <row r="181">
          <cell r="A181">
            <v>180</v>
          </cell>
          <cell r="B181" t="str">
            <v>ANGELA COLUSSI</v>
          </cell>
          <cell r="C181" t="str">
            <v>ABC</v>
          </cell>
          <cell r="H181" t="str">
            <v>2.112.367-5</v>
          </cell>
          <cell r="Q181" t="str">
            <v>F</v>
          </cell>
          <cell r="R181">
            <v>25348</v>
          </cell>
        </row>
        <row r="182">
          <cell r="A182">
            <v>181</v>
          </cell>
          <cell r="B182" t="str">
            <v>ANDRÉ COSTENARO</v>
          </cell>
          <cell r="C182" t="str">
            <v>ABC</v>
          </cell>
          <cell r="H182">
            <v>3362141</v>
          </cell>
          <cell r="Q182" t="str">
            <v>M</v>
          </cell>
          <cell r="R182">
            <v>30422</v>
          </cell>
        </row>
        <row r="183">
          <cell r="A183">
            <v>182</v>
          </cell>
          <cell r="B183" t="str">
            <v>Felipe Burtuluzzi</v>
          </cell>
          <cell r="C183" t="str">
            <v>AMOB</v>
          </cell>
          <cell r="H183">
            <v>5007786</v>
          </cell>
          <cell r="M183">
            <v>4999196758</v>
          </cell>
          <cell r="Q183" t="str">
            <v>M</v>
          </cell>
          <cell r="R183">
            <v>32340</v>
          </cell>
        </row>
        <row r="184">
          <cell r="A184">
            <v>183</v>
          </cell>
          <cell r="B184" t="str">
            <v>Luís Fernando Simi Lenz</v>
          </cell>
          <cell r="C184" t="str">
            <v>AMOB</v>
          </cell>
          <cell r="H184">
            <v>4152680</v>
          </cell>
          <cell r="M184">
            <v>4988260946</v>
          </cell>
          <cell r="Q184" t="str">
            <v>M</v>
          </cell>
          <cell r="R184">
            <v>32256</v>
          </cell>
        </row>
        <row r="185">
          <cell r="A185">
            <v>184</v>
          </cell>
          <cell r="B185" t="str">
            <v>Clair Dapper</v>
          </cell>
          <cell r="C185" t="str">
            <v>AMOB</v>
          </cell>
          <cell r="H185">
            <v>4216302</v>
          </cell>
          <cell r="M185">
            <v>4999157868</v>
          </cell>
          <cell r="Q185" t="str">
            <v>M</v>
          </cell>
          <cell r="R185">
            <v>30805</v>
          </cell>
        </row>
        <row r="186">
          <cell r="A186">
            <v>185</v>
          </cell>
          <cell r="B186" t="str">
            <v>Caroline dos Santos</v>
          </cell>
          <cell r="C186" t="str">
            <v>UP</v>
          </cell>
          <cell r="H186">
            <v>5062439</v>
          </cell>
          <cell r="M186">
            <v>96639448</v>
          </cell>
          <cell r="Q186" t="str">
            <v>F</v>
          </cell>
          <cell r="R186">
            <v>23273</v>
          </cell>
        </row>
        <row r="187">
          <cell r="A187">
            <v>186</v>
          </cell>
          <cell r="B187" t="str">
            <v>Guilherme  Pasa</v>
          </cell>
          <cell r="C187" t="str">
            <v>COEB</v>
          </cell>
          <cell r="H187">
            <v>6643689</v>
          </cell>
          <cell r="M187" t="str">
            <v>49 84379621</v>
          </cell>
          <cell r="Q187" t="str">
            <v>M</v>
          </cell>
          <cell r="R187">
            <v>38080</v>
          </cell>
        </row>
        <row r="188">
          <cell r="A188">
            <v>187</v>
          </cell>
          <cell r="B188" t="str">
            <v>Julio Cesar Lazzeri Piana</v>
          </cell>
          <cell r="C188" t="str">
            <v>COEB</v>
          </cell>
          <cell r="H188">
            <v>6053229</v>
          </cell>
          <cell r="M188" t="str">
            <v>49 84379621</v>
          </cell>
          <cell r="Q188" t="str">
            <v>M</v>
          </cell>
          <cell r="R188">
            <v>38400</v>
          </cell>
        </row>
        <row r="189">
          <cell r="A189">
            <v>188</v>
          </cell>
          <cell r="B189" t="str">
            <v>Jurandir Manarim</v>
          </cell>
          <cell r="C189" t="str">
            <v>IBAD</v>
          </cell>
          <cell r="H189">
            <v>1676721</v>
          </cell>
          <cell r="Q189" t="str">
            <v>M</v>
          </cell>
          <cell r="R189">
            <v>23840</v>
          </cell>
        </row>
        <row r="190">
          <cell r="A190">
            <v>189</v>
          </cell>
          <cell r="B190" t="str">
            <v>Cleiton Welintom Bona</v>
          </cell>
          <cell r="C190" t="str">
            <v>IBAD</v>
          </cell>
          <cell r="H190">
            <v>6453537</v>
          </cell>
          <cell r="Q190" t="str">
            <v>M</v>
          </cell>
          <cell r="R190">
            <v>36165</v>
          </cell>
        </row>
        <row r="191">
          <cell r="A191">
            <v>190</v>
          </cell>
          <cell r="B191" t="str">
            <v>Amanda Gamba</v>
          </cell>
          <cell r="C191" t="str">
            <v>IBAD</v>
          </cell>
          <cell r="H191">
            <v>6698443</v>
          </cell>
          <cell r="Q191" t="str">
            <v>F</v>
          </cell>
          <cell r="R191">
            <v>36469</v>
          </cell>
        </row>
        <row r="192">
          <cell r="A192">
            <v>191</v>
          </cell>
          <cell r="B192" t="str">
            <v>Maria Helena Manarim</v>
          </cell>
          <cell r="C192" t="str">
            <v>IBAD</v>
          </cell>
          <cell r="H192">
            <v>6670847</v>
          </cell>
          <cell r="Q192" t="str">
            <v>F</v>
          </cell>
          <cell r="R192">
            <v>37411</v>
          </cell>
        </row>
        <row r="193">
          <cell r="A193">
            <v>192</v>
          </cell>
          <cell r="B193" t="str">
            <v>Hyury L. Noll</v>
          </cell>
          <cell r="C193" t="str">
            <v>AJB</v>
          </cell>
          <cell r="H193">
            <v>5666435</v>
          </cell>
          <cell r="Q193" t="str">
            <v>M</v>
          </cell>
          <cell r="R193">
            <v>36026</v>
          </cell>
        </row>
        <row r="194">
          <cell r="A194">
            <v>193</v>
          </cell>
          <cell r="B194" t="str">
            <v>Pedro Luiz Cuccato</v>
          </cell>
          <cell r="C194" t="str">
            <v>BBC</v>
          </cell>
          <cell r="H194" t="str">
            <v>5.206.526-0</v>
          </cell>
          <cell r="Q194" t="str">
            <v>M</v>
          </cell>
          <cell r="R194">
            <v>35639</v>
          </cell>
        </row>
        <row r="195">
          <cell r="A195">
            <v>194</v>
          </cell>
          <cell r="B195" t="str">
            <v>Janaína de Souza</v>
          </cell>
          <cell r="C195" t="str">
            <v>BBC</v>
          </cell>
          <cell r="H195" t="str">
            <v>4.729.724-7</v>
          </cell>
          <cell r="M195">
            <v>99704850</v>
          </cell>
          <cell r="Q195" t="str">
            <v>F</v>
          </cell>
          <cell r="R195">
            <v>31235</v>
          </cell>
        </row>
        <row r="196">
          <cell r="A196">
            <v>230</v>
          </cell>
          <cell r="B196" t="str">
            <v>Emanoel da Silva</v>
          </cell>
          <cell r="C196" t="str">
            <v>UP</v>
          </cell>
          <cell r="H196" t="str">
            <v>8527282-9</v>
          </cell>
          <cell r="M196" t="str">
            <v>9914 9160</v>
          </cell>
          <cell r="Q196" t="str">
            <v>M</v>
          </cell>
          <cell r="R196">
            <v>1900</v>
          </cell>
        </row>
        <row r="197">
          <cell r="A197">
            <v>231</v>
          </cell>
          <cell r="B197" t="str">
            <v>Werner Dorow</v>
          </cell>
          <cell r="C197" t="str">
            <v>UP</v>
          </cell>
          <cell r="H197">
            <v>1399221</v>
          </cell>
          <cell r="Q197" t="str">
            <v>M</v>
          </cell>
          <cell r="R197">
            <v>24670</v>
          </cell>
        </row>
        <row r="198">
          <cell r="A198">
            <v>195</v>
          </cell>
          <cell r="B198" t="str">
            <v>Denise Beffart Paludo</v>
          </cell>
          <cell r="C198" t="str">
            <v>UP</v>
          </cell>
          <cell r="H198">
            <v>1699270</v>
          </cell>
          <cell r="M198">
            <v>84337563</v>
          </cell>
          <cell r="Q198" t="str">
            <v>F</v>
          </cell>
          <cell r="R198">
            <v>24790</v>
          </cell>
        </row>
        <row r="199">
          <cell r="A199">
            <v>196</v>
          </cell>
          <cell r="B199" t="str">
            <v>Emanuel da Silva</v>
          </cell>
          <cell r="C199" t="str">
            <v>UP</v>
          </cell>
          <cell r="H199" t="str">
            <v>8527282-9</v>
          </cell>
          <cell r="M199" t="str">
            <v>9914 9160</v>
          </cell>
          <cell r="Q199" t="str">
            <v>M</v>
          </cell>
          <cell r="R199">
            <v>24545</v>
          </cell>
        </row>
        <row r="200">
          <cell r="A200">
            <v>197</v>
          </cell>
          <cell r="B200" t="str">
            <v>Ricardo da Silva</v>
          </cell>
          <cell r="C200" t="str">
            <v>UP</v>
          </cell>
          <cell r="H200">
            <v>4996919</v>
          </cell>
          <cell r="M200">
            <v>99150223</v>
          </cell>
          <cell r="Q200" t="str">
            <v>M</v>
          </cell>
          <cell r="R200">
            <v>32176</v>
          </cell>
        </row>
        <row r="201">
          <cell r="A201">
            <v>198</v>
          </cell>
          <cell r="B201" t="str">
            <v>Lucas henrique Zardo</v>
          </cell>
          <cell r="C201" t="str">
            <v>COEB</v>
          </cell>
          <cell r="H201" t="str">
            <v/>
          </cell>
          <cell r="Q201" t="str">
            <v>M</v>
          </cell>
          <cell r="R201">
            <v>37172</v>
          </cell>
        </row>
        <row r="202">
          <cell r="A202">
            <v>199</v>
          </cell>
          <cell r="B202" t="str">
            <v>Camila Barbosa  Foschiera</v>
          </cell>
          <cell r="C202" t="str">
            <v>COEB</v>
          </cell>
          <cell r="H202">
            <v>6036794</v>
          </cell>
          <cell r="Q202" t="str">
            <v>F</v>
          </cell>
          <cell r="R202">
            <v>37888</v>
          </cell>
        </row>
        <row r="203">
          <cell r="A203">
            <v>200</v>
          </cell>
          <cell r="B203" t="str">
            <v>Everson Vieira da Silva</v>
          </cell>
          <cell r="C203" t="str">
            <v>COEB</v>
          </cell>
          <cell r="H203">
            <v>6943681</v>
          </cell>
          <cell r="Q203" t="str">
            <v>M</v>
          </cell>
          <cell r="R203">
            <v>37885</v>
          </cell>
        </row>
        <row r="204">
          <cell r="A204">
            <v>201</v>
          </cell>
          <cell r="B204" t="str">
            <v>Fernanda Fiorese Rauber</v>
          </cell>
          <cell r="C204" t="str">
            <v>COEB</v>
          </cell>
          <cell r="H204" t="str">
            <v/>
          </cell>
          <cell r="Q204" t="str">
            <v>F</v>
          </cell>
          <cell r="R204">
            <v>38109</v>
          </cell>
        </row>
        <row r="205">
          <cell r="A205">
            <v>202</v>
          </cell>
          <cell r="B205" t="str">
            <v>Marlon Zanetti</v>
          </cell>
          <cell r="C205" t="str">
            <v>COEB</v>
          </cell>
          <cell r="H205" t="str">
            <v/>
          </cell>
          <cell r="Q205" t="str">
            <v>M</v>
          </cell>
          <cell r="R205">
            <v>37617</v>
          </cell>
        </row>
        <row r="206">
          <cell r="A206">
            <v>203</v>
          </cell>
          <cell r="B206" t="str">
            <v>Karina Barbosa Riboli</v>
          </cell>
          <cell r="C206" t="str">
            <v>COEB</v>
          </cell>
          <cell r="H206">
            <v>6936818</v>
          </cell>
          <cell r="Q206" t="str">
            <v>F</v>
          </cell>
          <cell r="R206">
            <v>38337</v>
          </cell>
        </row>
        <row r="207">
          <cell r="A207">
            <v>204</v>
          </cell>
          <cell r="B207" t="str">
            <v>MATEUS PIOLI KITZIG</v>
          </cell>
          <cell r="C207" t="str">
            <v>ABC</v>
          </cell>
          <cell r="H207" t="str">
            <v>9.234.703-6</v>
          </cell>
          <cell r="Q207" t="str">
            <v>M</v>
          </cell>
          <cell r="R207">
            <v>36083</v>
          </cell>
        </row>
        <row r="208">
          <cell r="A208">
            <v>205</v>
          </cell>
          <cell r="B208" t="str">
            <v>LAURA SANTI BERTOTTO</v>
          </cell>
          <cell r="C208" t="str">
            <v>ABC</v>
          </cell>
          <cell r="H208">
            <v>5932950</v>
          </cell>
          <cell r="Q208" t="str">
            <v>F</v>
          </cell>
          <cell r="R208">
            <v>38292</v>
          </cell>
        </row>
        <row r="209">
          <cell r="A209">
            <v>206</v>
          </cell>
          <cell r="B209" t="str">
            <v>NICOLAS TELIS DE SOUZA DIAS</v>
          </cell>
          <cell r="C209" t="str">
            <v>ABC</v>
          </cell>
          <cell r="Q209" t="str">
            <v>M</v>
          </cell>
          <cell r="R209">
            <v>38283</v>
          </cell>
        </row>
        <row r="210">
          <cell r="A210">
            <v>207</v>
          </cell>
          <cell r="B210" t="str">
            <v>RODOLFO MACHADO DE SOUZA SEGUNDO</v>
          </cell>
          <cell r="C210" t="str">
            <v>ABC</v>
          </cell>
          <cell r="Q210" t="str">
            <v>M</v>
          </cell>
          <cell r="R210">
            <v>31945</v>
          </cell>
        </row>
        <row r="211">
          <cell r="A211">
            <v>208</v>
          </cell>
          <cell r="B211" t="str">
            <v>WILSON ROBERTO DE OLIVEIRA DOMINGOS</v>
          </cell>
          <cell r="C211" t="str">
            <v>ABC</v>
          </cell>
          <cell r="Q211" t="str">
            <v>M</v>
          </cell>
          <cell r="R211">
            <v>27853</v>
          </cell>
        </row>
        <row r="212">
          <cell r="A212">
            <v>209</v>
          </cell>
          <cell r="B212" t="str">
            <v>JHONATAN BEHRENS</v>
          </cell>
          <cell r="C212" t="str">
            <v>ABC</v>
          </cell>
          <cell r="Q212" t="str">
            <v>M</v>
          </cell>
          <cell r="R212">
            <v>35969</v>
          </cell>
        </row>
        <row r="213">
          <cell r="A213">
            <v>210</v>
          </cell>
          <cell r="B213" t="str">
            <v>REVANIR ANCIUTTI</v>
          </cell>
          <cell r="C213" t="str">
            <v>ABC</v>
          </cell>
          <cell r="Q213" t="str">
            <v>M</v>
          </cell>
          <cell r="R213">
            <v>27946</v>
          </cell>
        </row>
        <row r="214">
          <cell r="A214">
            <v>211</v>
          </cell>
          <cell r="B214" t="str">
            <v>CRISTIAN GUSTAVO ZARDO</v>
          </cell>
          <cell r="C214" t="str">
            <v>ABC</v>
          </cell>
          <cell r="Q214" t="str">
            <v>M</v>
          </cell>
          <cell r="R214">
            <v>38235</v>
          </cell>
        </row>
        <row r="215">
          <cell r="A215">
            <v>212</v>
          </cell>
          <cell r="B215" t="str">
            <v>JOÃO ANTONIO PIAZZON</v>
          </cell>
          <cell r="C215" t="str">
            <v>ABC</v>
          </cell>
          <cell r="H215">
            <v>6738984</v>
          </cell>
          <cell r="Q215" t="str">
            <v>M</v>
          </cell>
          <cell r="R215">
            <v>38223</v>
          </cell>
        </row>
        <row r="216">
          <cell r="A216">
            <v>213</v>
          </cell>
          <cell r="B216" t="str">
            <v>GUSTAVO BORGHETTI RIBEIRO</v>
          </cell>
          <cell r="C216" t="str">
            <v>ABC</v>
          </cell>
          <cell r="H216">
            <v>5070978</v>
          </cell>
          <cell r="Q216" t="str">
            <v>M</v>
          </cell>
          <cell r="R216">
            <v>36298</v>
          </cell>
        </row>
        <row r="217">
          <cell r="A217">
            <v>214</v>
          </cell>
          <cell r="B217" t="str">
            <v>Silvino D. U. Kiatkosky</v>
          </cell>
          <cell r="C217" t="str">
            <v>AJB</v>
          </cell>
          <cell r="H217" t="str">
            <v>5.428.541-0</v>
          </cell>
          <cell r="Q217" t="str">
            <v>M</v>
          </cell>
          <cell r="R217">
            <v>36090</v>
          </cell>
        </row>
        <row r="218">
          <cell r="A218">
            <v>216</v>
          </cell>
          <cell r="B218" t="str">
            <v>Jarlei Correia</v>
          </cell>
          <cell r="C218" t="str">
            <v>AMOB</v>
          </cell>
          <cell r="H218">
            <v>6780529</v>
          </cell>
          <cell r="M218">
            <v>4988542109</v>
          </cell>
          <cell r="Q218" t="str">
            <v>M</v>
          </cell>
          <cell r="R218">
            <v>36777</v>
          </cell>
        </row>
        <row r="219">
          <cell r="A219">
            <v>217</v>
          </cell>
          <cell r="B219" t="str">
            <v>Letícia Pinto Andres</v>
          </cell>
          <cell r="C219" t="str">
            <v>AMOB</v>
          </cell>
          <cell r="H219">
            <v>6822727</v>
          </cell>
          <cell r="M219">
            <v>4999147908</v>
          </cell>
          <cell r="Q219" t="str">
            <v>F</v>
          </cell>
          <cell r="R219">
            <v>39349</v>
          </cell>
        </row>
        <row r="220">
          <cell r="A220">
            <v>218</v>
          </cell>
          <cell r="B220" t="str">
            <v>Lucas Johan Morandine</v>
          </cell>
          <cell r="C220" t="str">
            <v>AMOB</v>
          </cell>
          <cell r="H220">
            <v>6984831</v>
          </cell>
          <cell r="M220">
            <v>99694820</v>
          </cell>
          <cell r="Q220" t="str">
            <v>M</v>
          </cell>
          <cell r="R220">
            <v>38856</v>
          </cell>
        </row>
        <row r="221">
          <cell r="A221">
            <v>219</v>
          </cell>
          <cell r="B221" t="str">
            <v>Paula Tomachiski</v>
          </cell>
          <cell r="C221" t="str">
            <v>AMOB</v>
          </cell>
          <cell r="H221">
            <v>4797430</v>
          </cell>
          <cell r="M221">
            <v>4999156445</v>
          </cell>
          <cell r="Q221" t="str">
            <v>F</v>
          </cell>
          <cell r="R221">
            <v>32344</v>
          </cell>
        </row>
        <row r="222">
          <cell r="A222">
            <v>220</v>
          </cell>
          <cell r="B222" t="str">
            <v>Felipe H.Condessa</v>
          </cell>
          <cell r="C222" t="str">
            <v>BBC</v>
          </cell>
          <cell r="H222">
            <v>6083969</v>
          </cell>
          <cell r="Q222" t="str">
            <v>M</v>
          </cell>
          <cell r="R222">
            <v>36216</v>
          </cell>
        </row>
        <row r="223">
          <cell r="A223">
            <v>221</v>
          </cell>
          <cell r="B223" t="str">
            <v>Rodrigo H.Condessa</v>
          </cell>
          <cell r="C223" t="str">
            <v>BBC</v>
          </cell>
          <cell r="H223">
            <v>6083972</v>
          </cell>
          <cell r="Q223" t="str">
            <v>M</v>
          </cell>
          <cell r="R223">
            <v>36635</v>
          </cell>
        </row>
        <row r="224">
          <cell r="A224">
            <v>222</v>
          </cell>
          <cell r="B224" t="str">
            <v>ROBSON ARON ARTEN</v>
          </cell>
          <cell r="C224" t="str">
            <v>CEMMA</v>
          </cell>
          <cell r="H224">
            <v>6402841</v>
          </cell>
          <cell r="M224">
            <v>4784562190</v>
          </cell>
          <cell r="Q224" t="str">
            <v>M</v>
          </cell>
          <cell r="R224">
            <v>36636</v>
          </cell>
        </row>
        <row r="225">
          <cell r="A225">
            <v>223</v>
          </cell>
          <cell r="B225" t="str">
            <v>LUCAS EDUARDO ARTEN</v>
          </cell>
          <cell r="C225" t="str">
            <v>CEMMA</v>
          </cell>
          <cell r="H225">
            <v>6092071</v>
          </cell>
          <cell r="M225">
            <v>4784562190</v>
          </cell>
          <cell r="Q225" t="str">
            <v>M</v>
          </cell>
          <cell r="R225">
            <v>38560</v>
          </cell>
        </row>
        <row r="226">
          <cell r="A226">
            <v>224</v>
          </cell>
          <cell r="B226" t="str">
            <v>ARCELIO VINICIUS LIEBL</v>
          </cell>
          <cell r="C226" t="str">
            <v>CEMMA</v>
          </cell>
          <cell r="H226">
            <v>6739807</v>
          </cell>
          <cell r="M226">
            <v>4784562190</v>
          </cell>
          <cell r="Q226" t="str">
            <v>M</v>
          </cell>
          <cell r="R226">
            <v>37867</v>
          </cell>
        </row>
        <row r="227">
          <cell r="A227">
            <v>225</v>
          </cell>
          <cell r="B227" t="str">
            <v>LUCIANO SERGIO ARTEN</v>
          </cell>
          <cell r="C227" t="str">
            <v>CEMMA</v>
          </cell>
          <cell r="H227">
            <v>2243052</v>
          </cell>
          <cell r="M227">
            <v>4784562190</v>
          </cell>
          <cell r="Q227" t="str">
            <v>M</v>
          </cell>
          <cell r="R227">
            <v>26716</v>
          </cell>
        </row>
        <row r="228">
          <cell r="A228">
            <v>215</v>
          </cell>
          <cell r="B228" t="str">
            <v>KLEVERSON JORGE</v>
          </cell>
          <cell r="C228" t="str">
            <v>CEMMA</v>
          </cell>
          <cell r="H228">
            <v>3557002</v>
          </cell>
          <cell r="M228">
            <v>4784562190</v>
          </cell>
          <cell r="Q228" t="str">
            <v>M</v>
          </cell>
          <cell r="R228">
            <v>28934</v>
          </cell>
        </row>
        <row r="229">
          <cell r="A229">
            <v>226</v>
          </cell>
          <cell r="B229" t="str">
            <v>LEANDRO JACOB ARTEN</v>
          </cell>
          <cell r="C229" t="str">
            <v>CEMMA</v>
          </cell>
          <cell r="H229">
            <v>3685124</v>
          </cell>
          <cell r="M229">
            <v>4784562190</v>
          </cell>
          <cell r="Q229" t="str">
            <v>M</v>
          </cell>
          <cell r="R229">
            <v>29987</v>
          </cell>
        </row>
        <row r="230">
          <cell r="A230">
            <v>227</v>
          </cell>
          <cell r="B230" t="str">
            <v>Vitor Alves</v>
          </cell>
          <cell r="C230" t="str">
            <v>IBAD</v>
          </cell>
          <cell r="H230" t="str">
            <v/>
          </cell>
          <cell r="Q230" t="str">
            <v>M</v>
          </cell>
          <cell r="R230">
            <v>37409</v>
          </cell>
        </row>
        <row r="231">
          <cell r="A231">
            <v>228</v>
          </cell>
          <cell r="B231" t="str">
            <v>Ramon Maiberg</v>
          </cell>
          <cell r="C231" t="str">
            <v>IBAD</v>
          </cell>
          <cell r="H231">
            <v>6727709</v>
          </cell>
          <cell r="Q231" t="str">
            <v>M</v>
          </cell>
          <cell r="R231">
            <v>36776</v>
          </cell>
        </row>
        <row r="232">
          <cell r="A232">
            <v>229</v>
          </cell>
          <cell r="B232" t="str">
            <v>Diego Rodrigo Dallabona</v>
          </cell>
          <cell r="C232" t="str">
            <v>IBAD</v>
          </cell>
          <cell r="H232">
            <v>5368020</v>
          </cell>
          <cell r="M232" t="str">
            <v>47 88257493</v>
          </cell>
          <cell r="Q232" t="str">
            <v>M</v>
          </cell>
          <cell r="R232">
            <v>35922</v>
          </cell>
        </row>
        <row r="233">
          <cell r="A233">
            <v>232</v>
          </cell>
          <cell r="B233" t="str">
            <v>CRISTIANO URIO</v>
          </cell>
          <cell r="C233" t="str">
            <v>ABC</v>
          </cell>
          <cell r="H233">
            <v>2660558</v>
          </cell>
          <cell r="Q233" t="str">
            <v>M</v>
          </cell>
          <cell r="R233">
            <v>27640</v>
          </cell>
        </row>
        <row r="234">
          <cell r="A234">
            <v>234</v>
          </cell>
          <cell r="B234" t="str">
            <v>Luiz Gustavo de Adolfo</v>
          </cell>
          <cell r="C234" t="str">
            <v>COEB</v>
          </cell>
          <cell r="H234">
            <v>6461621</v>
          </cell>
          <cell r="Q234" t="str">
            <v>M</v>
          </cell>
          <cell r="R234">
            <v>37559</v>
          </cell>
        </row>
        <row r="235">
          <cell r="A235">
            <v>235</v>
          </cell>
          <cell r="B235" t="str">
            <v>Camila Foscheira</v>
          </cell>
          <cell r="C235" t="str">
            <v>COEB</v>
          </cell>
          <cell r="H235">
            <v>6936794</v>
          </cell>
          <cell r="Q235" t="str">
            <v>F</v>
          </cell>
          <cell r="R235">
            <v>37826</v>
          </cell>
        </row>
        <row r="236">
          <cell r="A236">
            <v>236</v>
          </cell>
          <cell r="B236" t="str">
            <v>Lucas Henrique Zardo</v>
          </cell>
          <cell r="C236" t="str">
            <v>COEB</v>
          </cell>
          <cell r="H236">
            <v>5889799</v>
          </cell>
          <cell r="Q236" t="str">
            <v>M</v>
          </cell>
          <cell r="R236">
            <v>37172</v>
          </cell>
        </row>
        <row r="237">
          <cell r="A237">
            <v>237</v>
          </cell>
          <cell r="B237" t="str">
            <v>Fernanda Fiorese Rauber</v>
          </cell>
          <cell r="C237" t="str">
            <v>COEB</v>
          </cell>
          <cell r="H237">
            <v>7126049</v>
          </cell>
          <cell r="Q237" t="str">
            <v>F</v>
          </cell>
          <cell r="R237">
            <v>38109</v>
          </cell>
        </row>
        <row r="238">
          <cell r="A238">
            <v>238</v>
          </cell>
          <cell r="B238" t="str">
            <v>Marlon Zanetti</v>
          </cell>
          <cell r="C238" t="str">
            <v>COEB</v>
          </cell>
          <cell r="H238">
            <v>6701285</v>
          </cell>
          <cell r="Q238" t="str">
            <v>M</v>
          </cell>
          <cell r="R238">
            <v>37617</v>
          </cell>
        </row>
        <row r="239">
          <cell r="A239">
            <v>239</v>
          </cell>
          <cell r="B239" t="str">
            <v>Everson Vieira da Silva</v>
          </cell>
          <cell r="C239" t="str">
            <v>COEB</v>
          </cell>
          <cell r="H239">
            <v>6943681</v>
          </cell>
          <cell r="Q239" t="str">
            <v>M</v>
          </cell>
          <cell r="R239">
            <v>37823</v>
          </cell>
        </row>
        <row r="240">
          <cell r="A240">
            <v>240</v>
          </cell>
          <cell r="B240" t="str">
            <v>Maria Eduarda Delariva</v>
          </cell>
          <cell r="C240" t="str">
            <v>COEB</v>
          </cell>
          <cell r="H240">
            <v>1026307949</v>
          </cell>
          <cell r="Q240" t="str">
            <v>F</v>
          </cell>
          <cell r="R240">
            <v>38558</v>
          </cell>
        </row>
        <row r="241">
          <cell r="A241">
            <v>241</v>
          </cell>
          <cell r="B241" t="str">
            <v>Brenda Dalmolin Agostinetto</v>
          </cell>
          <cell r="C241" t="str">
            <v>COEB</v>
          </cell>
          <cell r="H241">
            <v>7057388</v>
          </cell>
          <cell r="Q241" t="str">
            <v>F</v>
          </cell>
          <cell r="R241">
            <v>39119</v>
          </cell>
        </row>
        <row r="242">
          <cell r="A242">
            <v>242</v>
          </cell>
          <cell r="B242" t="str">
            <v>Betina Pulter Rucks</v>
          </cell>
          <cell r="C242" t="str">
            <v>COEB</v>
          </cell>
          <cell r="H242">
            <v>7053763</v>
          </cell>
          <cell r="Q242" t="str">
            <v>F</v>
          </cell>
          <cell r="R242">
            <v>38402</v>
          </cell>
        </row>
        <row r="243">
          <cell r="A243">
            <v>243</v>
          </cell>
          <cell r="B243" t="str">
            <v>Luiz Fernando de Adolfo</v>
          </cell>
          <cell r="C243" t="str">
            <v>COEB</v>
          </cell>
          <cell r="H243">
            <v>6643687</v>
          </cell>
          <cell r="Q243" t="str">
            <v>M</v>
          </cell>
          <cell r="R243">
            <v>38249</v>
          </cell>
        </row>
        <row r="244">
          <cell r="A244">
            <v>244</v>
          </cell>
          <cell r="B244" t="str">
            <v>Mateus  ZardoTrentin</v>
          </cell>
          <cell r="C244" t="str">
            <v>COEB</v>
          </cell>
          <cell r="Q244" t="str">
            <v>M</v>
          </cell>
          <cell r="R244">
            <v>39009</v>
          </cell>
        </row>
        <row r="245">
          <cell r="A245">
            <v>245</v>
          </cell>
          <cell r="B245" t="str">
            <v>Cristian Zanetti</v>
          </cell>
          <cell r="C245" t="str">
            <v>COEB</v>
          </cell>
          <cell r="Q245" t="str">
            <v>M</v>
          </cell>
          <cell r="R245">
            <v>38831</v>
          </cell>
        </row>
        <row r="246">
          <cell r="A246">
            <v>246</v>
          </cell>
          <cell r="B246" t="str">
            <v>Amanda Bergamaschi  Molossi</v>
          </cell>
          <cell r="C246" t="str">
            <v>COEB</v>
          </cell>
          <cell r="Q246" t="str">
            <v>F</v>
          </cell>
          <cell r="R246">
            <v>38857</v>
          </cell>
        </row>
        <row r="247">
          <cell r="A247">
            <v>247</v>
          </cell>
          <cell r="B247" t="str">
            <v>Gabriel  Vitor Rosário</v>
          </cell>
          <cell r="C247" t="str">
            <v>COEB</v>
          </cell>
          <cell r="Q247" t="str">
            <v>M</v>
          </cell>
          <cell r="R247">
            <v>38774</v>
          </cell>
        </row>
        <row r="248">
          <cell r="A248">
            <v>248</v>
          </cell>
          <cell r="B248" t="str">
            <v>Juliane Zaboenco</v>
          </cell>
          <cell r="C248" t="str">
            <v>COEB</v>
          </cell>
          <cell r="Q248" t="str">
            <v>F</v>
          </cell>
          <cell r="R248">
            <v>36973</v>
          </cell>
        </row>
        <row r="249">
          <cell r="A249">
            <v>249</v>
          </cell>
          <cell r="B249" t="str">
            <v>Karina Riboli</v>
          </cell>
          <cell r="C249" t="str">
            <v>COEB</v>
          </cell>
          <cell r="H249">
            <v>6936818</v>
          </cell>
          <cell r="Q249" t="str">
            <v>F</v>
          </cell>
          <cell r="R249">
            <v>38033</v>
          </cell>
        </row>
        <row r="250">
          <cell r="A250">
            <v>250</v>
          </cell>
          <cell r="B250" t="str">
            <v>Beatriz Dalacorte</v>
          </cell>
          <cell r="C250" t="str">
            <v>COEB</v>
          </cell>
          <cell r="H250">
            <v>6493469</v>
          </cell>
          <cell r="Q250" t="str">
            <v>F</v>
          </cell>
          <cell r="R250">
            <v>37302</v>
          </cell>
        </row>
        <row r="251">
          <cell r="A251">
            <v>251</v>
          </cell>
          <cell r="B251" t="str">
            <v>Luiz Antonio Casonatto Dalberto</v>
          </cell>
          <cell r="C251" t="str">
            <v>COEB</v>
          </cell>
          <cell r="H251">
            <v>6748063</v>
          </cell>
          <cell r="Q251" t="str">
            <v>M</v>
          </cell>
          <cell r="R251">
            <v>39146</v>
          </cell>
        </row>
        <row r="252">
          <cell r="A252">
            <v>252</v>
          </cell>
          <cell r="B252" t="str">
            <v>Jhennifer Luise Daniel Giovanoni</v>
          </cell>
          <cell r="C252" t="str">
            <v>COEB</v>
          </cell>
          <cell r="H252">
            <v>6987839</v>
          </cell>
          <cell r="Q252" t="str">
            <v>F</v>
          </cell>
          <cell r="R252">
            <v>39265</v>
          </cell>
        </row>
        <row r="253">
          <cell r="A253">
            <v>253</v>
          </cell>
          <cell r="B253" t="str">
            <v>Sara Morgan Zanchet</v>
          </cell>
          <cell r="C253" t="str">
            <v>COEB</v>
          </cell>
          <cell r="H253">
            <v>6980277</v>
          </cell>
          <cell r="Q253" t="str">
            <v>F</v>
          </cell>
          <cell r="R253">
            <v>38796</v>
          </cell>
        </row>
        <row r="254">
          <cell r="A254">
            <v>254</v>
          </cell>
          <cell r="B254" t="str">
            <v>Nathan Gabriel Hertel</v>
          </cell>
          <cell r="C254" t="str">
            <v>IBAD</v>
          </cell>
          <cell r="H254">
            <v>52322742</v>
          </cell>
          <cell r="Q254" t="str">
            <v>M</v>
          </cell>
          <cell r="R254">
            <v>36748</v>
          </cell>
        </row>
        <row r="255">
          <cell r="A255">
            <v>255</v>
          </cell>
          <cell r="B255" t="str">
            <v>Carlos Alexandre Selbmann</v>
          </cell>
          <cell r="C255" t="str">
            <v>IBAD</v>
          </cell>
          <cell r="H255">
            <v>6517297</v>
          </cell>
          <cell r="Q255" t="str">
            <v>M</v>
          </cell>
          <cell r="R255">
            <v>35713</v>
          </cell>
        </row>
        <row r="256">
          <cell r="A256">
            <v>256</v>
          </cell>
          <cell r="B256" t="str">
            <v>Paulo Heinzen Pfeiffer</v>
          </cell>
          <cell r="C256" t="str">
            <v>IBAD</v>
          </cell>
          <cell r="H256">
            <v>6972989</v>
          </cell>
          <cell r="Q256" t="str">
            <v>M</v>
          </cell>
          <cell r="R256">
            <v>37088</v>
          </cell>
        </row>
        <row r="257">
          <cell r="A257">
            <v>257</v>
          </cell>
          <cell r="B257" t="str">
            <v>Hilton Fernandes</v>
          </cell>
          <cell r="C257" t="str">
            <v>Independ.</v>
          </cell>
          <cell r="Q257" t="str">
            <v>M</v>
          </cell>
        </row>
        <row r="258">
          <cell r="A258">
            <v>258</v>
          </cell>
          <cell r="B258" t="str">
            <v>ROSANE DE LIMA ZARDO</v>
          </cell>
          <cell r="C258" t="str">
            <v>ABC</v>
          </cell>
          <cell r="Q258" t="str">
            <v>F</v>
          </cell>
          <cell r="R258">
            <v>26733</v>
          </cell>
        </row>
        <row r="259">
          <cell r="A259">
            <v>259</v>
          </cell>
          <cell r="B259" t="str">
            <v>RAFAEL ELIAS MACHADO</v>
          </cell>
          <cell r="C259" t="str">
            <v>ABC</v>
          </cell>
          <cell r="Q259" t="str">
            <v>M</v>
          </cell>
          <cell r="R259">
            <v>36762</v>
          </cell>
        </row>
        <row r="260">
          <cell r="A260">
            <v>260</v>
          </cell>
          <cell r="B260" t="str">
            <v>Cintia Pelentier Weiss</v>
          </cell>
          <cell r="C260" t="str">
            <v>AMOB</v>
          </cell>
          <cell r="Q260" t="str">
            <v>F</v>
          </cell>
          <cell r="R260">
            <v>28831</v>
          </cell>
        </row>
        <row r="261">
          <cell r="A261">
            <v>261</v>
          </cell>
          <cell r="B261" t="str">
            <v>Claus Hoeltgebaum</v>
          </cell>
          <cell r="C261" t="str">
            <v>BBC</v>
          </cell>
          <cell r="M261">
            <v>33394795</v>
          </cell>
          <cell r="Q261" t="str">
            <v>M</v>
          </cell>
          <cell r="R261">
            <v>35565</v>
          </cell>
        </row>
        <row r="262">
          <cell r="A262">
            <v>262</v>
          </cell>
          <cell r="B262" t="str">
            <v>Marion Hoeltgebaum</v>
          </cell>
          <cell r="C262" t="str">
            <v>BBC</v>
          </cell>
          <cell r="M262">
            <v>33394795</v>
          </cell>
          <cell r="Q262" t="str">
            <v>F</v>
          </cell>
          <cell r="R262">
            <v>36631</v>
          </cell>
        </row>
        <row r="263">
          <cell r="A263">
            <v>263</v>
          </cell>
          <cell r="B263" t="str">
            <v>Rolf Hoeltgebaum</v>
          </cell>
          <cell r="C263" t="str">
            <v>BBC</v>
          </cell>
          <cell r="H263" t="str">
            <v>743.445-6</v>
          </cell>
          <cell r="M263">
            <v>33394795</v>
          </cell>
          <cell r="Q263" t="str">
            <v>M</v>
          </cell>
          <cell r="R263">
            <v>18033</v>
          </cell>
        </row>
        <row r="264">
          <cell r="A264">
            <v>264</v>
          </cell>
          <cell r="B264" t="str">
            <v>Vitor Stolarski</v>
          </cell>
          <cell r="C264" t="str">
            <v>CEMMA</v>
          </cell>
          <cell r="H264">
            <v>6109316</v>
          </cell>
          <cell r="Q264" t="str">
            <v>M</v>
          </cell>
          <cell r="R264">
            <v>36924</v>
          </cell>
        </row>
        <row r="265">
          <cell r="A265">
            <v>265</v>
          </cell>
          <cell r="B265" t="str">
            <v>JOILSON DA ROSA</v>
          </cell>
          <cell r="C265" t="str">
            <v>CEMMA</v>
          </cell>
          <cell r="H265">
            <v>7073486</v>
          </cell>
          <cell r="M265">
            <v>4797450293</v>
          </cell>
          <cell r="Q265" t="str">
            <v>M</v>
          </cell>
          <cell r="R265">
            <v>36759</v>
          </cell>
        </row>
        <row r="266">
          <cell r="A266">
            <v>266</v>
          </cell>
          <cell r="B266" t="str">
            <v>ADRIANO LINDNER</v>
          </cell>
          <cell r="C266" t="str">
            <v>CEMMA</v>
          </cell>
          <cell r="H266">
            <v>3852275</v>
          </cell>
          <cell r="M266">
            <v>4784562190</v>
          </cell>
          <cell r="Q266" t="str">
            <v>M</v>
          </cell>
          <cell r="R266">
            <v>28748</v>
          </cell>
        </row>
        <row r="267">
          <cell r="A267">
            <v>267</v>
          </cell>
          <cell r="B267" t="str">
            <v>VITOR EMANUEL KRACHINSKI</v>
          </cell>
          <cell r="C267" t="str">
            <v>CEMMA</v>
          </cell>
          <cell r="H267">
            <v>7320558</v>
          </cell>
          <cell r="M267">
            <v>4784562190</v>
          </cell>
          <cell r="Q267" t="str">
            <v>M</v>
          </cell>
          <cell r="R267">
            <v>37857</v>
          </cell>
        </row>
        <row r="268">
          <cell r="A268">
            <v>268</v>
          </cell>
          <cell r="B268" t="str">
            <v>ANDRÉ LUIS BONAMIGO</v>
          </cell>
          <cell r="C268" t="str">
            <v>CEMMA</v>
          </cell>
          <cell r="H268">
            <v>7023875</v>
          </cell>
          <cell r="M268">
            <v>4784562190</v>
          </cell>
          <cell r="Q268" t="str">
            <v>M</v>
          </cell>
          <cell r="R268">
            <v>37775</v>
          </cell>
        </row>
        <row r="269">
          <cell r="A269">
            <v>269</v>
          </cell>
          <cell r="B269" t="str">
            <v>JAMES DIRCEU CLEMENTE</v>
          </cell>
          <cell r="C269" t="str">
            <v>CEMMA</v>
          </cell>
          <cell r="H269">
            <v>6333057</v>
          </cell>
          <cell r="M269">
            <v>4784562190</v>
          </cell>
          <cell r="Q269" t="str">
            <v>M</v>
          </cell>
          <cell r="R269">
            <v>36624</v>
          </cell>
        </row>
        <row r="270">
          <cell r="A270">
            <v>270</v>
          </cell>
          <cell r="B270" t="str">
            <v>LUCAS BUENO HORT</v>
          </cell>
          <cell r="C270" t="str">
            <v>CEMMA</v>
          </cell>
          <cell r="H270">
            <v>6476917</v>
          </cell>
          <cell r="M270">
            <v>4784562190</v>
          </cell>
          <cell r="Q270" t="str">
            <v>M</v>
          </cell>
          <cell r="R270">
            <v>36698</v>
          </cell>
        </row>
        <row r="271">
          <cell r="A271">
            <v>271</v>
          </cell>
          <cell r="B271" t="str">
            <v>MURILO BUENO HORT</v>
          </cell>
          <cell r="C271" t="str">
            <v>CEMMA</v>
          </cell>
          <cell r="H271">
            <v>6738837</v>
          </cell>
          <cell r="M271">
            <v>4784562190</v>
          </cell>
          <cell r="Q271" t="str">
            <v>M</v>
          </cell>
          <cell r="R271">
            <v>38389</v>
          </cell>
        </row>
        <row r="272">
          <cell r="A272">
            <v>272</v>
          </cell>
          <cell r="B272" t="str">
            <v>THIERRY HENRIQUE PETREÇA</v>
          </cell>
          <cell r="C272" t="str">
            <v>CEMMA</v>
          </cell>
          <cell r="H272">
            <v>6612368</v>
          </cell>
          <cell r="M272">
            <v>4784562190</v>
          </cell>
          <cell r="Q272" t="str">
            <v>M</v>
          </cell>
          <cell r="R272">
            <v>38261</v>
          </cell>
        </row>
        <row r="273">
          <cell r="A273">
            <v>273</v>
          </cell>
          <cell r="B273" t="str">
            <v>LUIZ FELIPE GROCHOSKE</v>
          </cell>
          <cell r="C273" t="str">
            <v>CEMMA</v>
          </cell>
          <cell r="H273">
            <v>6772276</v>
          </cell>
          <cell r="M273">
            <v>4784562190</v>
          </cell>
          <cell r="Q273" t="str">
            <v>M</v>
          </cell>
          <cell r="R273">
            <v>37728</v>
          </cell>
        </row>
        <row r="274">
          <cell r="A274">
            <v>274</v>
          </cell>
          <cell r="B274" t="str">
            <v>YURI ANDREY LESSEL ALVES PIRES</v>
          </cell>
          <cell r="C274" t="str">
            <v>CEMMA</v>
          </cell>
          <cell r="H274">
            <v>5192872</v>
          </cell>
          <cell r="M274">
            <v>4784562190</v>
          </cell>
          <cell r="Q274" t="str">
            <v>M</v>
          </cell>
          <cell r="R274">
            <v>35308</v>
          </cell>
        </row>
        <row r="275">
          <cell r="A275">
            <v>275</v>
          </cell>
          <cell r="B275" t="str">
            <v>ANDRIU KAUE FRANCISCON</v>
          </cell>
          <cell r="C275" t="str">
            <v>CEMMA</v>
          </cell>
          <cell r="H275">
            <v>6218124</v>
          </cell>
          <cell r="M275">
            <v>4784562190</v>
          </cell>
          <cell r="Q275" t="str">
            <v>M</v>
          </cell>
          <cell r="R275">
            <v>36774</v>
          </cell>
        </row>
        <row r="276">
          <cell r="A276">
            <v>276</v>
          </cell>
          <cell r="B276" t="str">
            <v>RUAN DIEGO PEDRO</v>
          </cell>
          <cell r="C276" t="str">
            <v>CEMMA</v>
          </cell>
          <cell r="H276">
            <v>6279582</v>
          </cell>
          <cell r="M276">
            <v>4784562190</v>
          </cell>
          <cell r="Q276" t="str">
            <v>M</v>
          </cell>
          <cell r="R276">
            <v>36279</v>
          </cell>
        </row>
        <row r="277">
          <cell r="A277">
            <v>277</v>
          </cell>
          <cell r="B277" t="str">
            <v>MATHEUS RIBEIRO SIQUEIRA</v>
          </cell>
          <cell r="C277" t="str">
            <v>CEMMA</v>
          </cell>
          <cell r="H277">
            <v>141232371</v>
          </cell>
          <cell r="M277">
            <v>4784562190</v>
          </cell>
          <cell r="Q277" t="str">
            <v>M</v>
          </cell>
          <cell r="R277">
            <v>36681</v>
          </cell>
        </row>
        <row r="278">
          <cell r="A278">
            <v>278</v>
          </cell>
          <cell r="B278" t="str">
            <v>ADILSON DELFINO CABRAL JUNIOR</v>
          </cell>
          <cell r="C278" t="str">
            <v>CEMMA</v>
          </cell>
          <cell r="H278">
            <v>7070766</v>
          </cell>
          <cell r="M278">
            <v>4784562190</v>
          </cell>
          <cell r="Q278" t="str">
            <v>M</v>
          </cell>
          <cell r="R278">
            <v>37504</v>
          </cell>
        </row>
        <row r="279">
          <cell r="A279">
            <v>279</v>
          </cell>
          <cell r="B279" t="str">
            <v>Ricardo Cavallio</v>
          </cell>
          <cell r="C279" t="str">
            <v>COEB</v>
          </cell>
          <cell r="H279">
            <v>4077174</v>
          </cell>
          <cell r="Q279" t="str">
            <v>M</v>
          </cell>
          <cell r="R279">
            <v>31206</v>
          </cell>
        </row>
        <row r="280">
          <cell r="A280">
            <v>280</v>
          </cell>
          <cell r="B280" t="str">
            <v>Francisco Saturnino Chiarelli</v>
          </cell>
          <cell r="C280" t="str">
            <v>IBAD</v>
          </cell>
          <cell r="H280" t="str">
            <v>7R/2494.346</v>
          </cell>
          <cell r="M280" t="str">
            <v>3357-3438</v>
          </cell>
          <cell r="Q280" t="str">
            <v>M</v>
          </cell>
          <cell r="R280">
            <v>25832</v>
          </cell>
        </row>
        <row r="281">
          <cell r="A281">
            <v>281</v>
          </cell>
          <cell r="B281" t="str">
            <v>Lucas Pamplona Perfoll</v>
          </cell>
          <cell r="C281" t="str">
            <v>IBAD</v>
          </cell>
          <cell r="H281">
            <v>6072816</v>
          </cell>
          <cell r="M281">
            <v>92713409</v>
          </cell>
          <cell r="Q281" t="str">
            <v>M</v>
          </cell>
          <cell r="R281">
            <v>36581</v>
          </cell>
        </row>
        <row r="282">
          <cell r="A282">
            <v>282</v>
          </cell>
          <cell r="B282" t="str">
            <v>Victória Baptista</v>
          </cell>
          <cell r="C282" t="str">
            <v>UP</v>
          </cell>
          <cell r="H282">
            <v>5440874</v>
          </cell>
          <cell r="M282">
            <v>99915001</v>
          </cell>
          <cell r="Q282" t="str">
            <v>F</v>
          </cell>
          <cell r="R282">
            <v>36550</v>
          </cell>
        </row>
        <row r="283">
          <cell r="A283">
            <v>283</v>
          </cell>
          <cell r="B283" t="str">
            <v>Thiago Gomes</v>
          </cell>
          <cell r="C283" t="str">
            <v>UP</v>
          </cell>
          <cell r="Q283" t="str">
            <v>M</v>
          </cell>
          <cell r="R283">
            <v>36351</v>
          </cell>
        </row>
        <row r="284">
          <cell r="A284">
            <v>284</v>
          </cell>
          <cell r="B284" t="str">
            <v>Josilene Favretto</v>
          </cell>
          <cell r="C284" t="str">
            <v>AMOB</v>
          </cell>
          <cell r="H284">
            <v>6751592</v>
          </cell>
          <cell r="Q284" t="str">
            <v>F</v>
          </cell>
          <cell r="R284">
            <v>30112</v>
          </cell>
        </row>
        <row r="285">
          <cell r="A285">
            <v>285</v>
          </cell>
          <cell r="B285" t="str">
            <v>Luana Carolina da Silva</v>
          </cell>
          <cell r="C285" t="str">
            <v>AMOB</v>
          </cell>
          <cell r="H285">
            <v>5747640</v>
          </cell>
          <cell r="Q285" t="str">
            <v>F</v>
          </cell>
          <cell r="R285">
            <v>34991</v>
          </cell>
        </row>
        <row r="286">
          <cell r="A286">
            <v>286</v>
          </cell>
          <cell r="B286" t="str">
            <v>Nilson Araújo</v>
          </cell>
          <cell r="C286" t="str">
            <v>AMOB</v>
          </cell>
          <cell r="H286">
            <v>26933</v>
          </cell>
          <cell r="Q286" t="str">
            <v>M</v>
          </cell>
          <cell r="R286">
            <v>26933</v>
          </cell>
        </row>
        <row r="287">
          <cell r="A287">
            <v>287</v>
          </cell>
          <cell r="B287" t="str">
            <v>Felipe Ferreira da Silva</v>
          </cell>
          <cell r="C287" t="str">
            <v>AMOB</v>
          </cell>
          <cell r="H287">
            <v>36249</v>
          </cell>
          <cell r="Q287" t="str">
            <v>M</v>
          </cell>
          <cell r="R287">
            <v>36249</v>
          </cell>
        </row>
        <row r="288">
          <cell r="A288">
            <v>288</v>
          </cell>
          <cell r="B288" t="str">
            <v>Gabriel Holler Krepsky</v>
          </cell>
          <cell r="C288" t="str">
            <v>BBC</v>
          </cell>
          <cell r="Q288" t="str">
            <v>M</v>
          </cell>
          <cell r="R288">
            <v>38041</v>
          </cell>
        </row>
        <row r="289">
          <cell r="A289">
            <v>289</v>
          </cell>
          <cell r="B289" t="str">
            <v>Guilherme Bandoch</v>
          </cell>
          <cell r="C289" t="str">
            <v>BBC</v>
          </cell>
          <cell r="Q289" t="str">
            <v>M</v>
          </cell>
          <cell r="R289">
            <v>37522</v>
          </cell>
        </row>
        <row r="290">
          <cell r="A290">
            <v>290</v>
          </cell>
          <cell r="B290" t="str">
            <v>Leandro Laffront</v>
          </cell>
          <cell r="C290" t="str">
            <v>BBC</v>
          </cell>
          <cell r="Q290" t="str">
            <v>M</v>
          </cell>
          <cell r="R290">
            <v>37259</v>
          </cell>
        </row>
        <row r="291">
          <cell r="A291">
            <v>291</v>
          </cell>
          <cell r="B291" t="str">
            <v>Rodrigo Laffront</v>
          </cell>
          <cell r="C291" t="str">
            <v>BBC</v>
          </cell>
          <cell r="Q291" t="str">
            <v>M</v>
          </cell>
          <cell r="R291">
            <v>36542</v>
          </cell>
        </row>
        <row r="292">
          <cell r="A292">
            <v>292</v>
          </cell>
          <cell r="B292" t="str">
            <v>Gustavo Noriler</v>
          </cell>
          <cell r="C292" t="str">
            <v>BBC</v>
          </cell>
          <cell r="Q292" t="str">
            <v>M</v>
          </cell>
          <cell r="R292">
            <v>37025</v>
          </cell>
        </row>
        <row r="293">
          <cell r="A293">
            <v>293</v>
          </cell>
          <cell r="B293" t="str">
            <v>Luiza Baier Mogk</v>
          </cell>
          <cell r="C293" t="str">
            <v>BBC</v>
          </cell>
          <cell r="Q293" t="str">
            <v>F</v>
          </cell>
          <cell r="R293">
            <v>37120</v>
          </cell>
        </row>
        <row r="294">
          <cell r="A294">
            <v>294</v>
          </cell>
          <cell r="B294" t="str">
            <v>Beatriz Martins</v>
          </cell>
          <cell r="C294" t="str">
            <v>BBC</v>
          </cell>
          <cell r="Q294" t="str">
            <v>F</v>
          </cell>
          <cell r="R294">
            <v>37249</v>
          </cell>
        </row>
        <row r="295">
          <cell r="A295">
            <v>295</v>
          </cell>
          <cell r="B295" t="str">
            <v>Gabriele Lange</v>
          </cell>
          <cell r="C295" t="str">
            <v>BBC</v>
          </cell>
          <cell r="Q295" t="str">
            <v>F</v>
          </cell>
          <cell r="R295">
            <v>36346</v>
          </cell>
        </row>
        <row r="296">
          <cell r="A296">
            <v>296</v>
          </cell>
          <cell r="B296" t="str">
            <v>Alexandre Krepsky</v>
          </cell>
          <cell r="C296" t="str">
            <v>BBC</v>
          </cell>
          <cell r="Q296" t="str">
            <v>M</v>
          </cell>
          <cell r="R296">
            <v>27038</v>
          </cell>
        </row>
        <row r="297">
          <cell r="A297">
            <v>297</v>
          </cell>
          <cell r="B297" t="str">
            <v>Eduarda dos Santos Fuck</v>
          </cell>
          <cell r="C297" t="str">
            <v>Independ.</v>
          </cell>
          <cell r="Q297" t="str">
            <v>F</v>
          </cell>
          <cell r="R297">
            <v>37734</v>
          </cell>
        </row>
        <row r="298">
          <cell r="A298">
            <v>298</v>
          </cell>
          <cell r="B298" t="str">
            <v>Julia dos Santos Fuck</v>
          </cell>
          <cell r="C298" t="str">
            <v>Independ.</v>
          </cell>
          <cell r="Q298" t="str">
            <v>F</v>
          </cell>
          <cell r="R298">
            <v>36798</v>
          </cell>
        </row>
        <row r="299">
          <cell r="A299">
            <v>299</v>
          </cell>
          <cell r="B299" t="str">
            <v>Vitória de Camargo Martins </v>
          </cell>
          <cell r="C299" t="str">
            <v>Independ.</v>
          </cell>
          <cell r="Q299" t="str">
            <v>F</v>
          </cell>
          <cell r="R299">
            <v>36642</v>
          </cell>
        </row>
        <row r="300">
          <cell r="A300">
            <v>300</v>
          </cell>
          <cell r="B300" t="str">
            <v>Cássio Mauricio Fuck</v>
          </cell>
          <cell r="C300" t="str">
            <v>Independ.</v>
          </cell>
          <cell r="Q300" t="str">
            <v>M</v>
          </cell>
          <cell r="R300">
            <v>24571</v>
          </cell>
        </row>
        <row r="301">
          <cell r="A301">
            <v>301</v>
          </cell>
          <cell r="B301" t="str">
            <v>Rafael Bonini</v>
          </cell>
          <cell r="C301" t="str">
            <v>UP</v>
          </cell>
          <cell r="Q301" t="str">
            <v>M</v>
          </cell>
          <cell r="R301">
            <v>34938</v>
          </cell>
        </row>
        <row r="302">
          <cell r="A302">
            <v>302</v>
          </cell>
          <cell r="B302" t="str">
            <v>João Alexandre Müller Fernandes</v>
          </cell>
          <cell r="C302" t="str">
            <v>UP</v>
          </cell>
          <cell r="Q302" t="str">
            <v>M</v>
          </cell>
        </row>
        <row r="303">
          <cell r="A303">
            <v>303</v>
          </cell>
          <cell r="B303" t="str">
            <v>BRUNO SANTOS</v>
          </cell>
          <cell r="C303" t="str">
            <v>ABC</v>
          </cell>
          <cell r="H303">
            <v>6128228</v>
          </cell>
          <cell r="Q303" t="str">
            <v>M</v>
          </cell>
          <cell r="R303">
            <v>36589</v>
          </cell>
        </row>
        <row r="304">
          <cell r="A304">
            <v>339</v>
          </cell>
          <cell r="B304" t="str">
            <v>Wellen Mateus Bortese</v>
          </cell>
          <cell r="C304" t="str">
            <v>AMOB</v>
          </cell>
          <cell r="H304">
            <v>6300739</v>
          </cell>
          <cell r="Q304" t="str">
            <v>M</v>
          </cell>
          <cell r="R304">
            <v>36738</v>
          </cell>
        </row>
        <row r="305">
          <cell r="A305">
            <v>340</v>
          </cell>
          <cell r="B305" t="str">
            <v>Cristian Lemes Serino</v>
          </cell>
          <cell r="C305" t="str">
            <v>AMOB</v>
          </cell>
          <cell r="H305">
            <v>507442</v>
          </cell>
          <cell r="M305">
            <v>99165562</v>
          </cell>
          <cell r="Q305" t="str">
            <v>M</v>
          </cell>
          <cell r="R305">
            <v>31460</v>
          </cell>
        </row>
        <row r="306">
          <cell r="A306">
            <v>341</v>
          </cell>
          <cell r="B306" t="str">
            <v>Eduardo Teles Souza</v>
          </cell>
          <cell r="C306" t="str">
            <v>AMOB</v>
          </cell>
          <cell r="D306" t="str">
            <v/>
          </cell>
          <cell r="M306">
            <v>88402431</v>
          </cell>
          <cell r="Q306" t="str">
            <v>M</v>
          </cell>
          <cell r="R306">
            <v>37563</v>
          </cell>
        </row>
        <row r="307">
          <cell r="A307">
            <v>325</v>
          </cell>
          <cell r="B307" t="str">
            <v>Estéfani Batistela</v>
          </cell>
          <cell r="C307" t="str">
            <v>AMOB</v>
          </cell>
          <cell r="H307">
            <v>6988329</v>
          </cell>
          <cell r="M307">
            <v>91068601</v>
          </cell>
          <cell r="Q307" t="str">
            <v>F</v>
          </cell>
          <cell r="R307">
            <v>38289</v>
          </cell>
        </row>
        <row r="308">
          <cell r="A308">
            <v>326</v>
          </cell>
          <cell r="B308" t="str">
            <v>Adonys Dimitri </v>
          </cell>
          <cell r="C308" t="str">
            <v>AMOB</v>
          </cell>
          <cell r="H308">
            <v>6632258</v>
          </cell>
          <cell r="M308">
            <v>91850421</v>
          </cell>
          <cell r="Q308" t="str">
            <v>M</v>
          </cell>
          <cell r="R308">
            <v>37286</v>
          </cell>
        </row>
        <row r="309">
          <cell r="A309">
            <v>327</v>
          </cell>
          <cell r="B309" t="str">
            <v>Eduardo Aparecido da Silva</v>
          </cell>
          <cell r="C309" t="str">
            <v>AMOB</v>
          </cell>
          <cell r="H309">
            <v>7313894</v>
          </cell>
          <cell r="M309">
            <v>91370067</v>
          </cell>
          <cell r="Q309" t="str">
            <v>M</v>
          </cell>
          <cell r="R309">
            <v>36811</v>
          </cell>
        </row>
        <row r="310">
          <cell r="A310">
            <v>328</v>
          </cell>
          <cell r="B310" t="str">
            <v>Nathalia Grondek</v>
          </cell>
          <cell r="C310" t="str">
            <v>AMOB</v>
          </cell>
          <cell r="H310">
            <v>6025221</v>
          </cell>
          <cell r="M310">
            <v>88346509</v>
          </cell>
          <cell r="Q310" t="str">
            <v>F</v>
          </cell>
          <cell r="R310">
            <v>37840</v>
          </cell>
        </row>
        <row r="311">
          <cell r="A311">
            <v>329</v>
          </cell>
          <cell r="B311" t="str">
            <v>Guilherme V. M. Antunes</v>
          </cell>
          <cell r="C311" t="str">
            <v>AMOB</v>
          </cell>
          <cell r="H311">
            <v>6833551</v>
          </cell>
          <cell r="M311">
            <v>4935541523</v>
          </cell>
          <cell r="Q311" t="str">
            <v>M</v>
          </cell>
          <cell r="R311">
            <v>37613</v>
          </cell>
        </row>
        <row r="312">
          <cell r="A312">
            <v>330</v>
          </cell>
          <cell r="B312" t="str">
            <v>Ana Carolina Olivo</v>
          </cell>
          <cell r="C312" t="str">
            <v>AMOB</v>
          </cell>
          <cell r="H312">
            <v>5276520</v>
          </cell>
          <cell r="M312">
            <v>35210564</v>
          </cell>
          <cell r="Q312" t="str">
            <v>F</v>
          </cell>
          <cell r="R312">
            <v>35881</v>
          </cell>
        </row>
        <row r="313">
          <cell r="A313">
            <v>331</v>
          </cell>
          <cell r="B313" t="str">
            <v>Jackson Schiler</v>
          </cell>
          <cell r="C313" t="str">
            <v>AMOB</v>
          </cell>
          <cell r="H313">
            <v>5464039</v>
          </cell>
          <cell r="M313">
            <v>91780696</v>
          </cell>
          <cell r="Q313" t="str">
            <v>M</v>
          </cell>
          <cell r="R313">
            <v>37831</v>
          </cell>
        </row>
        <row r="314">
          <cell r="A314">
            <v>332</v>
          </cell>
          <cell r="B314" t="str">
            <v>Kemilly A. Ebeling</v>
          </cell>
          <cell r="C314" t="str">
            <v>AMOB</v>
          </cell>
          <cell r="H314">
            <v>7423818</v>
          </cell>
          <cell r="M314">
            <v>99720337</v>
          </cell>
          <cell r="Q314" t="str">
            <v>F</v>
          </cell>
          <cell r="R314">
            <v>39094</v>
          </cell>
        </row>
        <row r="315">
          <cell r="A315">
            <v>333</v>
          </cell>
          <cell r="B315" t="str">
            <v>Vinícius H. E. Ribeiro</v>
          </cell>
          <cell r="C315" t="str">
            <v>AMOB</v>
          </cell>
          <cell r="H315">
            <v>6125326</v>
          </cell>
          <cell r="M315">
            <v>99357689</v>
          </cell>
          <cell r="Q315" t="str">
            <v>M</v>
          </cell>
          <cell r="R315">
            <v>38867</v>
          </cell>
        </row>
        <row r="316">
          <cell r="A316">
            <v>334</v>
          </cell>
          <cell r="B316" t="str">
            <v>Natan V. de Lima</v>
          </cell>
          <cell r="C316" t="str">
            <v>AMOB</v>
          </cell>
          <cell r="H316">
            <v>6866605</v>
          </cell>
          <cell r="M316">
            <v>88255091</v>
          </cell>
          <cell r="Q316" t="str">
            <v>M</v>
          </cell>
          <cell r="R316">
            <v>38190</v>
          </cell>
        </row>
        <row r="317">
          <cell r="A317">
            <v>335</v>
          </cell>
          <cell r="B317" t="str">
            <v>Felipe B. de Freitas</v>
          </cell>
          <cell r="C317" t="str">
            <v>AMOB</v>
          </cell>
          <cell r="H317">
            <v>5708675</v>
          </cell>
          <cell r="M317">
            <v>99374157</v>
          </cell>
          <cell r="Q317" t="str">
            <v>M</v>
          </cell>
          <cell r="R317">
            <v>36054</v>
          </cell>
        </row>
        <row r="318">
          <cell r="A318">
            <v>336</v>
          </cell>
          <cell r="B318" t="str">
            <v>João Vicente Weiss</v>
          </cell>
          <cell r="C318" t="str">
            <v>AMOB</v>
          </cell>
          <cell r="H318">
            <v>6793294</v>
          </cell>
          <cell r="M318">
            <v>99798980</v>
          </cell>
          <cell r="Q318" t="str">
            <v>M</v>
          </cell>
          <cell r="R318">
            <v>39765</v>
          </cell>
        </row>
        <row r="319">
          <cell r="A319">
            <v>337</v>
          </cell>
          <cell r="B319" t="str">
            <v>Matheus Ribeiro</v>
          </cell>
          <cell r="C319" t="str">
            <v>AMOB</v>
          </cell>
          <cell r="H319">
            <v>7064194</v>
          </cell>
          <cell r="M319">
            <v>35542496</v>
          </cell>
          <cell r="Q319" t="str">
            <v>M</v>
          </cell>
          <cell r="R319">
            <v>36628</v>
          </cell>
        </row>
        <row r="320">
          <cell r="A320">
            <v>338</v>
          </cell>
          <cell r="B320" t="str">
            <v>Jamilly de Barba Enderle</v>
          </cell>
          <cell r="C320" t="str">
            <v>AMOB</v>
          </cell>
          <cell r="H320">
            <v>6119919</v>
          </cell>
          <cell r="M320">
            <v>88298170</v>
          </cell>
          <cell r="Q320" t="str">
            <v>F</v>
          </cell>
          <cell r="R320">
            <v>37690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ral"/>
      <sheetName val="Simples"/>
      <sheetName val="Duplas"/>
      <sheetName val="Federados"/>
      <sheetName val="Export"/>
    </sheetNames>
    <sheetDataSet>
      <sheetData sheetId="3">
        <row r="2">
          <cell r="A2">
            <v>93</v>
          </cell>
          <cell r="B2" t="str">
            <v>Emerson Iuri Lazareti</v>
          </cell>
          <cell r="C2" t="str">
            <v>APP</v>
          </cell>
          <cell r="H2">
            <v>5704932</v>
          </cell>
          <cell r="Q2" t="str">
            <v>M</v>
          </cell>
          <cell r="R2">
            <v>36286</v>
          </cell>
        </row>
        <row r="3">
          <cell r="A3">
            <v>1</v>
          </cell>
          <cell r="B3" t="str">
            <v>Emilson Ribas de Oliveira</v>
          </cell>
          <cell r="C3" t="str">
            <v>ABADSMIG</v>
          </cell>
          <cell r="H3" t="str">
            <v>3.441.718-0</v>
          </cell>
          <cell r="M3" t="str">
            <v>49-36223664</v>
          </cell>
          <cell r="Q3" t="str">
            <v>M</v>
          </cell>
          <cell r="R3">
            <v>23845</v>
          </cell>
        </row>
        <row r="4">
          <cell r="A4">
            <v>2</v>
          </cell>
          <cell r="B4" t="str">
            <v>Itamar Otávio Tesseroli Siqueira</v>
          </cell>
          <cell r="C4" t="str">
            <v>ABADSMIG</v>
          </cell>
          <cell r="H4" t="str">
            <v>3.676.957-5</v>
          </cell>
          <cell r="M4" t="str">
            <v>49-36211128</v>
          </cell>
          <cell r="Q4" t="str">
            <v>M</v>
          </cell>
          <cell r="R4">
            <v>23565</v>
          </cell>
        </row>
        <row r="5">
          <cell r="A5">
            <v>95</v>
          </cell>
          <cell r="B5" t="str">
            <v>Maria de Fátima Tesseroli Siqueira </v>
          </cell>
          <cell r="C5" t="str">
            <v>ABADSMIG</v>
          </cell>
          <cell r="Q5" t="str">
            <v>F</v>
          </cell>
          <cell r="R5">
            <v>24395</v>
          </cell>
        </row>
        <row r="6">
          <cell r="A6">
            <v>3</v>
          </cell>
          <cell r="B6" t="str">
            <v>Mateus Nelson Ribas de Oliveira</v>
          </cell>
          <cell r="C6" t="str">
            <v>ABADSMIG</v>
          </cell>
          <cell r="H6">
            <v>5759899</v>
          </cell>
          <cell r="M6" t="str">
            <v>49-36223664</v>
          </cell>
          <cell r="Q6" t="str">
            <v>M</v>
          </cell>
          <cell r="R6">
            <v>35781</v>
          </cell>
        </row>
        <row r="7">
          <cell r="A7">
            <v>94</v>
          </cell>
          <cell r="B7" t="str">
            <v>Mathias Freitas Reinke</v>
          </cell>
          <cell r="C7" t="str">
            <v>ABADSMIG</v>
          </cell>
          <cell r="Q7" t="str">
            <v>M</v>
          </cell>
          <cell r="R7">
            <v>38043</v>
          </cell>
        </row>
        <row r="8">
          <cell r="A8">
            <v>36</v>
          </cell>
          <cell r="B8" t="str">
            <v>Taisa Raqueli Lazareti</v>
          </cell>
          <cell r="C8" t="str">
            <v>APP</v>
          </cell>
          <cell r="H8">
            <v>5850690</v>
          </cell>
          <cell r="Q8" t="str">
            <v>F</v>
          </cell>
          <cell r="R8">
            <v>36312</v>
          </cell>
        </row>
        <row r="9">
          <cell r="A9">
            <v>87</v>
          </cell>
          <cell r="B9" t="str">
            <v>ALEXANDRE BRAGGIO</v>
          </cell>
          <cell r="C9" t="str">
            <v>ABC</v>
          </cell>
          <cell r="H9">
            <v>4204371</v>
          </cell>
          <cell r="Q9" t="str">
            <v>M</v>
          </cell>
          <cell r="R9">
            <v>30692</v>
          </cell>
        </row>
        <row r="10">
          <cell r="A10">
            <v>121</v>
          </cell>
          <cell r="B10" t="str">
            <v>ANDERSON RODRIGUES</v>
          </cell>
          <cell r="C10" t="str">
            <v>ABC</v>
          </cell>
          <cell r="H10">
            <v>4942228</v>
          </cell>
          <cell r="Q10" t="str">
            <v>M</v>
          </cell>
          <cell r="R10">
            <v>31967</v>
          </cell>
        </row>
        <row r="11">
          <cell r="A11">
            <v>118</v>
          </cell>
          <cell r="B11" t="str">
            <v>ANNA LUIZA FEIX</v>
          </cell>
          <cell r="C11" t="str">
            <v>ABC</v>
          </cell>
          <cell r="H11">
            <v>6068569</v>
          </cell>
          <cell r="Q11" t="str">
            <v>F</v>
          </cell>
          <cell r="R11">
            <v>38458</v>
          </cell>
        </row>
        <row r="12">
          <cell r="A12">
            <v>117</v>
          </cell>
          <cell r="B12" t="str">
            <v>ARTUR FLECK SAVARIS</v>
          </cell>
          <cell r="C12" t="str">
            <v>ABC</v>
          </cell>
          <cell r="H12">
            <v>6034339</v>
          </cell>
          <cell r="Q12" t="str">
            <v>M</v>
          </cell>
          <cell r="R12">
            <v>36523</v>
          </cell>
        </row>
        <row r="13">
          <cell r="A13">
            <v>90</v>
          </cell>
          <cell r="B13" t="str">
            <v>AUGUSTO MIOZZO</v>
          </cell>
          <cell r="C13" t="str">
            <v>ABC</v>
          </cell>
          <cell r="H13">
            <v>5738614</v>
          </cell>
          <cell r="Q13" t="str">
            <v>M</v>
          </cell>
          <cell r="R13">
            <v>36735</v>
          </cell>
        </row>
        <row r="14">
          <cell r="A14">
            <v>89</v>
          </cell>
          <cell r="B14" t="str">
            <v>CASSIANDRO PIAZZA ALVES</v>
          </cell>
          <cell r="C14" t="str">
            <v>ABC</v>
          </cell>
          <cell r="H14" t="str">
            <v>4.296.658-4</v>
          </cell>
          <cell r="Q14" t="str">
            <v>M</v>
          </cell>
          <cell r="R14">
            <v>29114</v>
          </cell>
        </row>
        <row r="15">
          <cell r="A15">
            <v>112</v>
          </cell>
          <cell r="B15" t="str">
            <v>CHRISTIAN FARINA</v>
          </cell>
          <cell r="C15" t="str">
            <v>ABC</v>
          </cell>
          <cell r="H15">
            <v>4204371</v>
          </cell>
          <cell r="Q15" t="str">
            <v>M</v>
          </cell>
          <cell r="R15">
            <v>30692</v>
          </cell>
        </row>
        <row r="16">
          <cell r="A16">
            <v>113</v>
          </cell>
          <cell r="B16" t="str">
            <v>DIOGO PÉRICO</v>
          </cell>
          <cell r="C16" t="str">
            <v>ABC</v>
          </cell>
          <cell r="H16">
            <v>3282939</v>
          </cell>
          <cell r="Q16" t="str">
            <v>M</v>
          </cell>
          <cell r="R16">
            <v>29078</v>
          </cell>
        </row>
        <row r="17">
          <cell r="A17">
            <v>110</v>
          </cell>
          <cell r="B17" t="str">
            <v>GILBERTO VITORIA</v>
          </cell>
          <cell r="C17" t="str">
            <v>ABC</v>
          </cell>
          <cell r="H17" t="str">
            <v>4.546.874-7</v>
          </cell>
          <cell r="Q17" t="str">
            <v>M</v>
          </cell>
          <cell r="R17">
            <v>25751</v>
          </cell>
        </row>
        <row r="18">
          <cell r="A18">
            <v>109</v>
          </cell>
          <cell r="B18" t="str">
            <v>GILSON PALMEIRA</v>
          </cell>
          <cell r="C18" t="str">
            <v>ABC</v>
          </cell>
          <cell r="H18">
            <v>4980692</v>
          </cell>
          <cell r="Q18" t="str">
            <v>M</v>
          </cell>
          <cell r="R18">
            <v>32121</v>
          </cell>
        </row>
        <row r="19">
          <cell r="A19">
            <v>116</v>
          </cell>
          <cell r="B19" t="str">
            <v>ISABELY RECALCATE PETRY</v>
          </cell>
          <cell r="C19" t="str">
            <v>ABC</v>
          </cell>
          <cell r="H19">
            <v>5904866</v>
          </cell>
          <cell r="Q19" t="str">
            <v>F</v>
          </cell>
          <cell r="R19">
            <v>38075</v>
          </cell>
        </row>
        <row r="20">
          <cell r="A20">
            <v>120</v>
          </cell>
          <cell r="B20" t="str">
            <v>JOÃO BERNARDO DRIESSEN</v>
          </cell>
          <cell r="C20" t="str">
            <v>ABC</v>
          </cell>
          <cell r="H20">
            <v>5738332</v>
          </cell>
          <cell r="Q20" t="str">
            <v>M</v>
          </cell>
          <cell r="R20">
            <v>36050</v>
          </cell>
        </row>
        <row r="21">
          <cell r="A21">
            <v>111</v>
          </cell>
          <cell r="B21" t="str">
            <v>KAUAN FIGUEROA STTOCCO</v>
          </cell>
          <cell r="C21" t="str">
            <v>ABC</v>
          </cell>
          <cell r="H21">
            <v>35670523</v>
          </cell>
          <cell r="Q21" t="str">
            <v>M</v>
          </cell>
          <cell r="R21">
            <v>37834</v>
          </cell>
        </row>
        <row r="22">
          <cell r="A22">
            <v>91</v>
          </cell>
          <cell r="B22" t="str">
            <v>LEANDRO CAMARGO CECCATTO</v>
          </cell>
          <cell r="C22" t="str">
            <v>ABC</v>
          </cell>
          <cell r="H22">
            <v>3747126</v>
          </cell>
          <cell r="Q22" t="str">
            <v>M</v>
          </cell>
          <cell r="R22">
            <v>30562</v>
          </cell>
        </row>
        <row r="23">
          <cell r="A23">
            <v>115</v>
          </cell>
          <cell r="B23" t="str">
            <v>LUIZ GUSTAVO FEIX</v>
          </cell>
          <cell r="C23" t="str">
            <v>ABC</v>
          </cell>
          <cell r="H23">
            <v>5594756</v>
          </cell>
          <cell r="Q23" t="str">
            <v>M</v>
          </cell>
          <cell r="R23">
            <v>37856</v>
          </cell>
        </row>
        <row r="24">
          <cell r="A24">
            <v>119</v>
          </cell>
          <cell r="B24" t="str">
            <v>MARCELO RIBEIRO JUNIOR</v>
          </cell>
          <cell r="C24" t="str">
            <v>ABC</v>
          </cell>
          <cell r="H24" t="str">
            <v>5.500.279-0</v>
          </cell>
          <cell r="Q24" t="str">
            <v>M</v>
          </cell>
          <cell r="R24">
            <v>35696</v>
          </cell>
        </row>
        <row r="25">
          <cell r="A25">
            <v>84</v>
          </cell>
          <cell r="B25" t="str">
            <v>MARCOS RONALD STEIN</v>
          </cell>
          <cell r="C25" t="str">
            <v>ABC</v>
          </cell>
          <cell r="H25">
            <v>1336765</v>
          </cell>
          <cell r="M25" t="str">
            <v>49-35672496</v>
          </cell>
          <cell r="Q25" t="str">
            <v>M</v>
          </cell>
          <cell r="R25">
            <v>23951</v>
          </cell>
        </row>
        <row r="26">
          <cell r="A26">
            <v>85</v>
          </cell>
          <cell r="B26" t="str">
            <v>NATALIA BORTOLINI STEIN</v>
          </cell>
          <cell r="C26" t="str">
            <v>ABC</v>
          </cell>
          <cell r="H26">
            <v>6665906</v>
          </cell>
          <cell r="Q26" t="str">
            <v>F</v>
          </cell>
          <cell r="R26">
            <v>38249</v>
          </cell>
        </row>
        <row r="27">
          <cell r="A27">
            <v>122</v>
          </cell>
          <cell r="B27" t="str">
            <v>OTÁVIO COLUSSI DE ALMEIDA</v>
          </cell>
          <cell r="C27" t="str">
            <v>ABC</v>
          </cell>
          <cell r="H27">
            <v>6068911</v>
          </cell>
          <cell r="Q27" t="str">
            <v>M</v>
          </cell>
          <cell r="R27">
            <v>37921</v>
          </cell>
        </row>
        <row r="28">
          <cell r="A28">
            <v>114</v>
          </cell>
          <cell r="B28" t="str">
            <v>OTÁVIO COSTA CASAGRANDE</v>
          </cell>
          <cell r="C28" t="str">
            <v>ABC</v>
          </cell>
          <cell r="H28">
            <v>6664351</v>
          </cell>
          <cell r="Q28" t="str">
            <v>M</v>
          </cell>
          <cell r="R28">
            <v>37856</v>
          </cell>
        </row>
        <row r="29">
          <cell r="A29">
            <v>92</v>
          </cell>
          <cell r="B29" t="str">
            <v>ROSANE BORTOLINI STEIN</v>
          </cell>
          <cell r="C29" t="str">
            <v>ABC</v>
          </cell>
          <cell r="H29">
            <v>1688016</v>
          </cell>
          <cell r="M29" t="str">
            <v>49-99757675</v>
          </cell>
          <cell r="Q29" t="str">
            <v>F</v>
          </cell>
          <cell r="R29">
            <v>25487</v>
          </cell>
        </row>
        <row r="30">
          <cell r="A30">
            <v>88</v>
          </cell>
          <cell r="B30" t="str">
            <v>VANDER ROBERTO FARIA</v>
          </cell>
          <cell r="C30" t="str">
            <v>ABC</v>
          </cell>
          <cell r="Q30" t="str">
            <v>M</v>
          </cell>
        </row>
        <row r="31">
          <cell r="A31">
            <v>86</v>
          </cell>
          <cell r="B31" t="str">
            <v>VITOR BORTOLINI STEIN</v>
          </cell>
          <cell r="C31" t="str">
            <v>ABC</v>
          </cell>
          <cell r="H31">
            <v>6665921</v>
          </cell>
          <cell r="Q31" t="str">
            <v>M</v>
          </cell>
          <cell r="R31">
            <v>36512</v>
          </cell>
        </row>
        <row r="32">
          <cell r="A32">
            <v>12</v>
          </cell>
          <cell r="B32" t="str">
            <v>Cinthia Naiara Heinz</v>
          </cell>
          <cell r="C32" t="str">
            <v>AJB</v>
          </cell>
          <cell r="Q32" t="str">
            <v>F</v>
          </cell>
        </row>
        <row r="33">
          <cell r="A33">
            <v>11</v>
          </cell>
          <cell r="B33" t="str">
            <v>Elizangela Zelindro</v>
          </cell>
          <cell r="C33" t="str">
            <v>AJB</v>
          </cell>
          <cell r="Q33" t="str">
            <v>F</v>
          </cell>
        </row>
        <row r="34">
          <cell r="A34">
            <v>8</v>
          </cell>
          <cell r="B34" t="str">
            <v>Francine Cristina Zelindro</v>
          </cell>
          <cell r="C34" t="str">
            <v>AJB</v>
          </cell>
          <cell r="Q34" t="str">
            <v>F</v>
          </cell>
        </row>
        <row r="35">
          <cell r="A35">
            <v>10</v>
          </cell>
          <cell r="B35" t="str">
            <v>Lucas Gabriel Hernachi</v>
          </cell>
          <cell r="C35" t="str">
            <v>AJB</v>
          </cell>
          <cell r="Q35" t="str">
            <v>M</v>
          </cell>
          <cell r="R35">
            <v>37016</v>
          </cell>
        </row>
        <row r="36">
          <cell r="A36">
            <v>9</v>
          </cell>
          <cell r="B36" t="str">
            <v>Matheus Vieira Butzke</v>
          </cell>
          <cell r="C36" t="str">
            <v>AJB</v>
          </cell>
          <cell r="Q36" t="str">
            <v>M</v>
          </cell>
        </row>
        <row r="37">
          <cell r="A37">
            <v>6</v>
          </cell>
          <cell r="B37" t="str">
            <v>Nathannael  Lima</v>
          </cell>
          <cell r="C37" t="str">
            <v>AJB</v>
          </cell>
          <cell r="Q37" t="str">
            <v>M</v>
          </cell>
        </row>
        <row r="38">
          <cell r="A38">
            <v>4</v>
          </cell>
          <cell r="B38" t="str">
            <v>Sarah de Miranda Saganski</v>
          </cell>
          <cell r="C38" t="str">
            <v>AJB</v>
          </cell>
          <cell r="H38">
            <v>6326233</v>
          </cell>
          <cell r="M38">
            <v>88064621</v>
          </cell>
          <cell r="Q38" t="str">
            <v>F</v>
          </cell>
          <cell r="R38">
            <v>36090</v>
          </cell>
        </row>
        <row r="39">
          <cell r="A39">
            <v>5</v>
          </cell>
          <cell r="B39" t="str">
            <v>Thalita Rosa</v>
          </cell>
          <cell r="C39" t="str">
            <v>AJB</v>
          </cell>
          <cell r="Q39" t="str">
            <v>F</v>
          </cell>
        </row>
        <row r="40">
          <cell r="A40">
            <v>13</v>
          </cell>
          <cell r="B40" t="str">
            <v>Thiago Nicolau Fortunato</v>
          </cell>
          <cell r="C40" t="str">
            <v>AJB</v>
          </cell>
          <cell r="Q40" t="str">
            <v>M</v>
          </cell>
        </row>
        <row r="41">
          <cell r="A41">
            <v>7</v>
          </cell>
          <cell r="B41" t="str">
            <v>Welyngton Wiltuschnig</v>
          </cell>
          <cell r="C41" t="str">
            <v>AJB</v>
          </cell>
          <cell r="H41">
            <v>5715582</v>
          </cell>
          <cell r="M41">
            <v>88064621</v>
          </cell>
          <cell r="Q41" t="str">
            <v>M</v>
          </cell>
          <cell r="R41">
            <v>36176</v>
          </cell>
        </row>
        <row r="42">
          <cell r="A42">
            <v>98</v>
          </cell>
          <cell r="B42" t="str">
            <v>Amanda Baches Balbinot</v>
          </cell>
          <cell r="C42" t="str">
            <v>AMOB</v>
          </cell>
          <cell r="H42">
            <v>6125983</v>
          </cell>
          <cell r="M42">
            <v>4999147908</v>
          </cell>
          <cell r="Q42" t="str">
            <v>F</v>
          </cell>
          <cell r="R42">
            <v>35899</v>
          </cell>
        </row>
        <row r="43">
          <cell r="A43">
            <v>14</v>
          </cell>
          <cell r="B43" t="str">
            <v>Anderson Andres</v>
          </cell>
          <cell r="C43" t="str">
            <v>AMOB</v>
          </cell>
          <cell r="H43">
            <v>3157296</v>
          </cell>
          <cell r="M43">
            <v>4999147908</v>
          </cell>
          <cell r="Q43" t="str">
            <v>M</v>
          </cell>
          <cell r="R43">
            <v>29049</v>
          </cell>
        </row>
        <row r="44">
          <cell r="A44">
            <v>97</v>
          </cell>
          <cell r="B44" t="str">
            <v>Andrea de Oliveira Pinto</v>
          </cell>
          <cell r="C44" t="str">
            <v>AMOB</v>
          </cell>
          <cell r="H44">
            <v>3346889</v>
          </cell>
          <cell r="M44">
            <v>4999144688</v>
          </cell>
          <cell r="Q44" t="str">
            <v>F</v>
          </cell>
          <cell r="R44">
            <v>29803</v>
          </cell>
        </row>
        <row r="45">
          <cell r="A45">
            <v>99</v>
          </cell>
          <cell r="B45" t="str">
            <v>Dhiego Rodrigues</v>
          </cell>
          <cell r="C45" t="str">
            <v>AMOB</v>
          </cell>
          <cell r="H45">
            <v>132861170</v>
          </cell>
          <cell r="M45">
            <v>4999147908</v>
          </cell>
          <cell r="Q45" t="str">
            <v>M</v>
          </cell>
          <cell r="R45">
            <v>36714</v>
          </cell>
        </row>
        <row r="46">
          <cell r="A46">
            <v>20</v>
          </cell>
          <cell r="B46" t="str">
            <v>Bianca de Oliveira Lima</v>
          </cell>
          <cell r="C46" t="str">
            <v>BBC</v>
          </cell>
          <cell r="H46">
            <v>5632869</v>
          </cell>
          <cell r="M46">
            <v>32320039</v>
          </cell>
          <cell r="Q46" t="str">
            <v>F</v>
          </cell>
          <cell r="R46">
            <v>38353</v>
          </cell>
        </row>
        <row r="47">
          <cell r="A47">
            <v>16</v>
          </cell>
          <cell r="B47" t="str">
            <v>Cristian Ricardo Leite</v>
          </cell>
          <cell r="C47" t="str">
            <v>BBC</v>
          </cell>
          <cell r="H47" t="str">
            <v>5305882-8</v>
          </cell>
          <cell r="M47">
            <v>84261020</v>
          </cell>
          <cell r="Q47" t="str">
            <v>M</v>
          </cell>
          <cell r="R47">
            <v>35524</v>
          </cell>
        </row>
        <row r="48">
          <cell r="A48">
            <v>27</v>
          </cell>
          <cell r="B48" t="str">
            <v>Edmilson Kaestner</v>
          </cell>
          <cell r="C48" t="str">
            <v>BBC</v>
          </cell>
          <cell r="H48" t="str">
            <v>3R 825.030</v>
          </cell>
          <cell r="M48">
            <v>99801064</v>
          </cell>
          <cell r="Q48" t="str">
            <v>M</v>
          </cell>
          <cell r="R48">
            <v>22224</v>
          </cell>
        </row>
        <row r="49">
          <cell r="A49">
            <v>100</v>
          </cell>
          <cell r="B49" t="str">
            <v>Eduardo Hammes</v>
          </cell>
          <cell r="C49" t="str">
            <v>BBC</v>
          </cell>
          <cell r="H49" t="str">
            <v/>
          </cell>
          <cell r="M49">
            <v>32373900</v>
          </cell>
          <cell r="Q49" t="str">
            <v>M</v>
          </cell>
          <cell r="R49">
            <v>35892</v>
          </cell>
        </row>
        <row r="50">
          <cell r="A50">
            <v>101</v>
          </cell>
          <cell r="B50" t="str">
            <v>Ester Jessica Hostert</v>
          </cell>
          <cell r="C50" t="str">
            <v>BBC</v>
          </cell>
          <cell r="M50">
            <v>99320881</v>
          </cell>
          <cell r="Q50" t="str">
            <v>F</v>
          </cell>
          <cell r="R50">
            <v>35534</v>
          </cell>
        </row>
        <row r="51">
          <cell r="A51">
            <v>29</v>
          </cell>
          <cell r="B51" t="str">
            <v>Felipe Alves</v>
          </cell>
          <cell r="C51" t="str">
            <v>BBC</v>
          </cell>
          <cell r="Q51" t="str">
            <v>M</v>
          </cell>
        </row>
        <row r="52">
          <cell r="A52">
            <v>23</v>
          </cell>
          <cell r="B52" t="str">
            <v>Gabriel Vitor Sousa</v>
          </cell>
          <cell r="C52" t="str">
            <v>BBC</v>
          </cell>
          <cell r="H52" t="str">
            <v/>
          </cell>
          <cell r="M52">
            <v>33231607</v>
          </cell>
          <cell r="Q52" t="str">
            <v>M</v>
          </cell>
          <cell r="R52">
            <v>35931</v>
          </cell>
        </row>
        <row r="53">
          <cell r="A53">
            <v>18</v>
          </cell>
          <cell r="B53" t="str">
            <v>Guilherme Vargas</v>
          </cell>
          <cell r="C53" t="str">
            <v>BBC</v>
          </cell>
          <cell r="H53" t="str">
            <v>5589093-8</v>
          </cell>
          <cell r="M53">
            <v>33785879</v>
          </cell>
          <cell r="Q53" t="str">
            <v>M</v>
          </cell>
          <cell r="R53">
            <v>35454</v>
          </cell>
        </row>
        <row r="54">
          <cell r="A54">
            <v>103</v>
          </cell>
          <cell r="B54" t="str">
            <v>Jaqueline Kempner</v>
          </cell>
          <cell r="C54" t="str">
            <v>BBC</v>
          </cell>
          <cell r="H54">
            <v>48052914</v>
          </cell>
          <cell r="M54">
            <v>33390064</v>
          </cell>
          <cell r="Q54" t="str">
            <v>F</v>
          </cell>
          <cell r="R54">
            <v>35533</v>
          </cell>
        </row>
        <row r="55">
          <cell r="A55">
            <v>25</v>
          </cell>
          <cell r="B55" t="str">
            <v>Jean Koepsel</v>
          </cell>
          <cell r="C55" t="str">
            <v>BBC</v>
          </cell>
          <cell r="H55" t="str">
            <v/>
          </cell>
          <cell r="M55">
            <v>33383329</v>
          </cell>
          <cell r="Q55" t="str">
            <v>M</v>
          </cell>
          <cell r="R55">
            <v>25803</v>
          </cell>
        </row>
        <row r="56">
          <cell r="A56">
            <v>22</v>
          </cell>
          <cell r="B56" t="str">
            <v>Manoela K.Koepsel</v>
          </cell>
          <cell r="C56" t="str">
            <v>BBC</v>
          </cell>
          <cell r="H56" t="str">
            <v/>
          </cell>
          <cell r="M56">
            <v>33383329</v>
          </cell>
          <cell r="Q56" t="str">
            <v>F</v>
          </cell>
          <cell r="R56">
            <v>36166</v>
          </cell>
        </row>
        <row r="57">
          <cell r="A57">
            <v>102</v>
          </cell>
          <cell r="B57" t="str">
            <v>Marcio Leite</v>
          </cell>
          <cell r="C57" t="str">
            <v>BBC</v>
          </cell>
          <cell r="M57">
            <v>33383329</v>
          </cell>
          <cell r="Q57" t="str">
            <v>M</v>
          </cell>
          <cell r="R57">
            <v>26564</v>
          </cell>
        </row>
        <row r="58">
          <cell r="A58">
            <v>21</v>
          </cell>
          <cell r="B58" t="str">
            <v>Maria Eduarda Koepsel</v>
          </cell>
          <cell r="C58" t="str">
            <v>BBC</v>
          </cell>
          <cell r="H58" t="str">
            <v/>
          </cell>
          <cell r="M58">
            <v>33383329</v>
          </cell>
          <cell r="Q58" t="str">
            <v>F</v>
          </cell>
          <cell r="R58">
            <v>35443</v>
          </cell>
        </row>
        <row r="59">
          <cell r="A59">
            <v>28</v>
          </cell>
          <cell r="B59" t="str">
            <v>Mario Voigt</v>
          </cell>
          <cell r="C59" t="str">
            <v>BBC</v>
          </cell>
          <cell r="H59" t="str">
            <v>3/R 795.921</v>
          </cell>
          <cell r="M59">
            <v>33371920</v>
          </cell>
          <cell r="Q59" t="str">
            <v>M</v>
          </cell>
          <cell r="R59">
            <v>21809</v>
          </cell>
        </row>
        <row r="60">
          <cell r="A60">
            <v>15</v>
          </cell>
          <cell r="B60" t="str">
            <v>Matheus Voigt</v>
          </cell>
          <cell r="C60" t="str">
            <v>BBC</v>
          </cell>
          <cell r="H60">
            <v>3599094</v>
          </cell>
          <cell r="M60">
            <v>33371920</v>
          </cell>
          <cell r="Q60" t="str">
            <v>M</v>
          </cell>
          <cell r="R60">
            <v>35481</v>
          </cell>
        </row>
        <row r="61">
          <cell r="A61">
            <v>19</v>
          </cell>
          <cell r="B61" t="str">
            <v>Naira Beatriz Vier</v>
          </cell>
          <cell r="C61" t="str">
            <v>BBC</v>
          </cell>
          <cell r="H61">
            <v>5726176</v>
          </cell>
          <cell r="M61">
            <v>33232957</v>
          </cell>
          <cell r="Q61" t="str">
            <v>F</v>
          </cell>
          <cell r="R61">
            <v>35406</v>
          </cell>
        </row>
        <row r="62">
          <cell r="A62">
            <v>17</v>
          </cell>
          <cell r="B62" t="str">
            <v>Pedro Henrique Schimitt</v>
          </cell>
          <cell r="C62" t="str">
            <v>BBC</v>
          </cell>
          <cell r="H62" t="str">
            <v>5.299.081-8</v>
          </cell>
          <cell r="M62">
            <v>33380553</v>
          </cell>
          <cell r="Q62" t="str">
            <v>M</v>
          </cell>
          <cell r="R62">
            <v>35447</v>
          </cell>
        </row>
        <row r="63">
          <cell r="A63">
            <v>24</v>
          </cell>
          <cell r="B63" t="str">
            <v>Stephan König</v>
          </cell>
          <cell r="C63" t="str">
            <v>BBC</v>
          </cell>
          <cell r="Q63" t="str">
            <v>M</v>
          </cell>
        </row>
        <row r="64">
          <cell r="A64">
            <v>26</v>
          </cell>
          <cell r="B64" t="str">
            <v>Valdir Mueller</v>
          </cell>
          <cell r="C64" t="str">
            <v>BBC</v>
          </cell>
          <cell r="Q64" t="str">
            <v>M</v>
          </cell>
        </row>
        <row r="65">
          <cell r="A65">
            <v>32</v>
          </cell>
          <cell r="B65" t="str">
            <v>Arnaldo de Carvalho Leite Jr</v>
          </cell>
          <cell r="C65" t="str">
            <v>UP</v>
          </cell>
          <cell r="Q65" t="str">
            <v>M</v>
          </cell>
          <cell r="R65">
            <v>33894</v>
          </cell>
        </row>
        <row r="66">
          <cell r="A66">
            <v>34</v>
          </cell>
          <cell r="B66" t="str">
            <v>Bruno Schneider Sadoski</v>
          </cell>
          <cell r="C66" t="str">
            <v>UP</v>
          </cell>
          <cell r="H66">
            <v>5926058</v>
          </cell>
          <cell r="M66">
            <v>91177023</v>
          </cell>
          <cell r="Q66" t="str">
            <v>M</v>
          </cell>
          <cell r="R66">
            <v>33522</v>
          </cell>
        </row>
        <row r="67">
          <cell r="A67">
            <v>39</v>
          </cell>
          <cell r="B67" t="str">
            <v>Eduardo Schiller</v>
          </cell>
          <cell r="C67" t="str">
            <v>UP</v>
          </cell>
          <cell r="H67">
            <v>4298174</v>
          </cell>
          <cell r="M67">
            <v>99988135</v>
          </cell>
          <cell r="Q67" t="str">
            <v>M</v>
          </cell>
          <cell r="R67">
            <v>32333</v>
          </cell>
        </row>
        <row r="68">
          <cell r="A68">
            <v>37</v>
          </cell>
          <cell r="B68" t="str">
            <v>Everton Adriano F. de Sousa</v>
          </cell>
          <cell r="C68" t="str">
            <v>UP</v>
          </cell>
          <cell r="H68">
            <v>52317315</v>
          </cell>
          <cell r="M68">
            <v>99704850</v>
          </cell>
          <cell r="Q68" t="str">
            <v>M</v>
          </cell>
          <cell r="R68">
            <v>33793</v>
          </cell>
        </row>
        <row r="69">
          <cell r="A69">
            <v>38</v>
          </cell>
          <cell r="B69" t="str">
            <v>Gabriela Cristina Paludo</v>
          </cell>
          <cell r="C69" t="str">
            <v>UP</v>
          </cell>
          <cell r="H69">
            <v>4054242</v>
          </cell>
          <cell r="M69">
            <v>91114882</v>
          </cell>
          <cell r="Q69" t="str">
            <v>F</v>
          </cell>
          <cell r="R69">
            <v>33751</v>
          </cell>
        </row>
        <row r="70">
          <cell r="A70">
            <v>40</v>
          </cell>
          <cell r="B70" t="str">
            <v>Jean Felipe Muniz</v>
          </cell>
          <cell r="C70" t="str">
            <v>UP</v>
          </cell>
          <cell r="H70" t="str">
            <v/>
          </cell>
          <cell r="M70">
            <v>91177023</v>
          </cell>
          <cell r="Q70" t="str">
            <v>M</v>
          </cell>
          <cell r="R70">
            <v>36123</v>
          </cell>
        </row>
        <row r="71">
          <cell r="A71">
            <v>35</v>
          </cell>
          <cell r="B71" t="str">
            <v>Lucas Prudencio da Silva</v>
          </cell>
          <cell r="C71" t="str">
            <v>UP</v>
          </cell>
          <cell r="Q71" t="str">
            <v>M</v>
          </cell>
        </row>
        <row r="72">
          <cell r="A72">
            <v>41</v>
          </cell>
          <cell r="B72" t="str">
            <v>Luisa Borgonovo Vieira</v>
          </cell>
          <cell r="C72" t="str">
            <v>UP</v>
          </cell>
          <cell r="H72">
            <v>5675346</v>
          </cell>
          <cell r="M72">
            <v>99119130</v>
          </cell>
          <cell r="Q72" t="str">
            <v>F</v>
          </cell>
          <cell r="R72">
            <v>36022</v>
          </cell>
        </row>
        <row r="73">
          <cell r="A73">
            <v>96</v>
          </cell>
          <cell r="B73" t="str">
            <v>Pakawon T. Martin</v>
          </cell>
          <cell r="C73" t="str">
            <v>UP</v>
          </cell>
          <cell r="M73" t="str">
            <v>84021399/33395423</v>
          </cell>
          <cell r="Q73" t="str">
            <v>F</v>
          </cell>
          <cell r="R73">
            <v>26469</v>
          </cell>
        </row>
        <row r="74">
          <cell r="A74">
            <v>31</v>
          </cell>
          <cell r="B74" t="str">
            <v>Rafael Beffart Paludo</v>
          </cell>
          <cell r="C74" t="str">
            <v>UP</v>
          </cell>
          <cell r="H74">
            <v>52639550</v>
          </cell>
          <cell r="M74">
            <v>33237563</v>
          </cell>
          <cell r="Q74" t="str">
            <v>M</v>
          </cell>
          <cell r="R74">
            <v>35475</v>
          </cell>
        </row>
        <row r="75">
          <cell r="A75">
            <v>33</v>
          </cell>
          <cell r="B75" t="str">
            <v>Vinicius Bittencourt</v>
          </cell>
          <cell r="C75" t="str">
            <v>UP</v>
          </cell>
          <cell r="H75">
            <v>4462327</v>
          </cell>
          <cell r="M75">
            <v>88296474</v>
          </cell>
          <cell r="Q75" t="str">
            <v>M</v>
          </cell>
          <cell r="R75">
            <v>32962</v>
          </cell>
        </row>
        <row r="76">
          <cell r="A76">
            <v>107</v>
          </cell>
          <cell r="B76" t="str">
            <v>Ademir Tonello</v>
          </cell>
          <cell r="C76" t="str">
            <v>COEB</v>
          </cell>
          <cell r="H76" t="str">
            <v>626.455.609-20</v>
          </cell>
          <cell r="M76">
            <v>4999651572</v>
          </cell>
          <cell r="Q76" t="str">
            <v>M</v>
          </cell>
          <cell r="R76">
            <v>25696</v>
          </cell>
        </row>
        <row r="77">
          <cell r="A77">
            <v>52</v>
          </cell>
          <cell r="B77" t="str">
            <v>ADRIELI GAVIOLLI MORGAN</v>
          </cell>
          <cell r="C77" t="str">
            <v>COEB</v>
          </cell>
          <cell r="Q77" t="str">
            <v>F</v>
          </cell>
        </row>
        <row r="78">
          <cell r="A78">
            <v>47</v>
          </cell>
          <cell r="B78" t="str">
            <v>ALAN MARCOS F. SIQUEIRA</v>
          </cell>
          <cell r="C78" t="str">
            <v>COEB</v>
          </cell>
          <cell r="H78" t="str">
            <v>094683929-88</v>
          </cell>
          <cell r="M78" t="str">
            <v>49 84379621</v>
          </cell>
          <cell r="Q78" t="str">
            <v>M</v>
          </cell>
          <cell r="R78">
            <v>36735</v>
          </cell>
        </row>
        <row r="79">
          <cell r="A79">
            <v>55</v>
          </cell>
          <cell r="B79" t="str">
            <v>ANDREI GAVIOLLI MORGAN</v>
          </cell>
          <cell r="C79" t="str">
            <v>COEB</v>
          </cell>
          <cell r="H79" t="str">
            <v>098695679-16</v>
          </cell>
          <cell r="M79" t="str">
            <v>49 84379621</v>
          </cell>
          <cell r="Q79" t="str">
            <v>M</v>
          </cell>
          <cell r="R79">
            <v>37938</v>
          </cell>
        </row>
        <row r="80">
          <cell r="A80">
            <v>44</v>
          </cell>
          <cell r="B80" t="str">
            <v>ANTONIO FAVERO JUNIOR</v>
          </cell>
          <cell r="C80" t="str">
            <v>COEB</v>
          </cell>
          <cell r="H80">
            <v>5543720</v>
          </cell>
          <cell r="M80" t="str">
            <v>49 84379621</v>
          </cell>
          <cell r="Q80" t="str">
            <v>M</v>
          </cell>
          <cell r="R80">
            <v>36878</v>
          </cell>
        </row>
        <row r="81">
          <cell r="A81">
            <v>50</v>
          </cell>
          <cell r="B81" t="str">
            <v>CLAUDECIR  R. DOS SANTOS</v>
          </cell>
          <cell r="C81" t="str">
            <v>COEB</v>
          </cell>
          <cell r="H81">
            <v>6729005</v>
          </cell>
          <cell r="M81" t="str">
            <v>49 84379621</v>
          </cell>
          <cell r="Q81" t="str">
            <v>M</v>
          </cell>
          <cell r="R81">
            <v>37037</v>
          </cell>
        </row>
        <row r="82">
          <cell r="A82">
            <v>43</v>
          </cell>
          <cell r="B82" t="str">
            <v>DEIVIDY ANTONY ALESSI PIANA</v>
          </cell>
          <cell r="C82" t="str">
            <v>COEB</v>
          </cell>
          <cell r="H82">
            <v>53724844</v>
          </cell>
          <cell r="M82" t="str">
            <v>49 84379621</v>
          </cell>
          <cell r="Q82" t="str">
            <v>M</v>
          </cell>
          <cell r="R82">
            <v>36584</v>
          </cell>
        </row>
        <row r="83">
          <cell r="A83">
            <v>106</v>
          </cell>
          <cell r="B83" t="str">
            <v>DERLEI PELINSON</v>
          </cell>
          <cell r="C83" t="str">
            <v>COEB</v>
          </cell>
          <cell r="H83" t="str">
            <v>022.029.959-51</v>
          </cell>
          <cell r="M83" t="str">
            <v>49 84379621</v>
          </cell>
          <cell r="Q83" t="str">
            <v>M</v>
          </cell>
          <cell r="R83">
            <v>28281</v>
          </cell>
        </row>
        <row r="84">
          <cell r="A84">
            <v>56</v>
          </cell>
          <cell r="B84" t="str">
            <v>EMERSON VIEIRA DA SILVA</v>
          </cell>
          <cell r="C84" t="str">
            <v>COEB</v>
          </cell>
          <cell r="H84">
            <v>6461828</v>
          </cell>
          <cell r="M84" t="str">
            <v>49 84379621</v>
          </cell>
          <cell r="Q84" t="str">
            <v>M</v>
          </cell>
          <cell r="R84">
            <v>36534</v>
          </cell>
        </row>
        <row r="85">
          <cell r="A85">
            <v>45</v>
          </cell>
          <cell r="B85" t="str">
            <v>GABRIEL ORLANDINI</v>
          </cell>
          <cell r="C85" t="str">
            <v>COEB</v>
          </cell>
          <cell r="H85">
            <v>6493434</v>
          </cell>
          <cell r="M85" t="str">
            <v>49 84379621</v>
          </cell>
          <cell r="Q85" t="str">
            <v>M</v>
          </cell>
          <cell r="R85">
            <v>36863</v>
          </cell>
        </row>
        <row r="86">
          <cell r="A86">
            <v>48</v>
          </cell>
          <cell r="B86" t="str">
            <v>GUSTAVO SZTIBURSKI</v>
          </cell>
          <cell r="C86" t="str">
            <v>COEB</v>
          </cell>
          <cell r="H86" t="str">
            <v>094684249-36</v>
          </cell>
          <cell r="M86" t="str">
            <v>49 84379621</v>
          </cell>
          <cell r="Q86" t="str">
            <v>M</v>
          </cell>
          <cell r="R86">
            <v>37423</v>
          </cell>
        </row>
        <row r="87">
          <cell r="A87">
            <v>105</v>
          </cell>
          <cell r="B87" t="str">
            <v>HELOYSA CHRYSTYNA BERGAMASCHI</v>
          </cell>
          <cell r="C87" t="str">
            <v>COEB</v>
          </cell>
          <cell r="M87" t="str">
            <v>49 84379621</v>
          </cell>
          <cell r="Q87" t="str">
            <v>F</v>
          </cell>
          <cell r="R87">
            <v>37944</v>
          </cell>
        </row>
        <row r="88">
          <cell r="A88">
            <v>46</v>
          </cell>
          <cell r="B88" t="str">
            <v>HENRIQUE LAZZERI PIANA</v>
          </cell>
          <cell r="C88" t="str">
            <v>COEB</v>
          </cell>
          <cell r="H88" t="str">
            <v>083532489-30</v>
          </cell>
          <cell r="M88" t="str">
            <v>49 84379621</v>
          </cell>
          <cell r="Q88" t="str">
            <v>M</v>
          </cell>
          <cell r="R88">
            <v>36216</v>
          </cell>
        </row>
        <row r="89">
          <cell r="A89">
            <v>54</v>
          </cell>
          <cell r="B89" t="str">
            <v>KELVIN GIOVANONI SARTORI</v>
          </cell>
          <cell r="C89" t="str">
            <v>COEB</v>
          </cell>
          <cell r="H89" t="str">
            <v>094684069-54</v>
          </cell>
          <cell r="M89" t="str">
            <v>49 84379621</v>
          </cell>
          <cell r="Q89" t="str">
            <v>M</v>
          </cell>
          <cell r="R89">
            <v>37791</v>
          </cell>
        </row>
        <row r="90">
          <cell r="A90">
            <v>51</v>
          </cell>
          <cell r="B90" t="str">
            <v>LUAN LUCAS CUOCHINSKI DANIEL</v>
          </cell>
          <cell r="C90" t="str">
            <v>COEB</v>
          </cell>
          <cell r="H90">
            <v>6460693</v>
          </cell>
          <cell r="M90" t="str">
            <v>49 84379621</v>
          </cell>
          <cell r="Q90" t="str">
            <v>M</v>
          </cell>
          <cell r="R90">
            <v>36933</v>
          </cell>
        </row>
        <row r="91">
          <cell r="A91">
            <v>49</v>
          </cell>
          <cell r="B91" t="str">
            <v>LUIZ AUGUSTO FIORESE</v>
          </cell>
          <cell r="C91" t="str">
            <v>COEB</v>
          </cell>
          <cell r="H91">
            <v>6319353</v>
          </cell>
          <cell r="M91" t="str">
            <v>49 84379621</v>
          </cell>
          <cell r="Q91" t="str">
            <v>M</v>
          </cell>
          <cell r="R91">
            <v>37045</v>
          </cell>
        </row>
        <row r="92">
          <cell r="A92">
            <v>57</v>
          </cell>
          <cell r="B92" t="str">
            <v>Maria Eduarda Colla Giovanoni</v>
          </cell>
          <cell r="C92" t="str">
            <v>COEB</v>
          </cell>
          <cell r="H92">
            <v>9049901921</v>
          </cell>
          <cell r="M92" t="str">
            <v>49 84379621</v>
          </cell>
          <cell r="Q92" t="str">
            <v>F</v>
          </cell>
          <cell r="R92">
            <v>37686</v>
          </cell>
        </row>
        <row r="93">
          <cell r="A93">
            <v>42</v>
          </cell>
          <cell r="B93" t="str">
            <v>TALITA VICENZI CASONATTO</v>
          </cell>
          <cell r="C93" t="str">
            <v>COEB</v>
          </cell>
          <cell r="H93">
            <v>6095996</v>
          </cell>
          <cell r="M93" t="str">
            <v>49 84379621</v>
          </cell>
          <cell r="Q93" t="str">
            <v>F</v>
          </cell>
          <cell r="R93">
            <v>36791</v>
          </cell>
        </row>
        <row r="94">
          <cell r="A94">
            <v>123</v>
          </cell>
          <cell r="B94" t="str">
            <v>WILLIAN  RIGO</v>
          </cell>
          <cell r="C94" t="str">
            <v>COEB</v>
          </cell>
          <cell r="H94">
            <v>6644207</v>
          </cell>
          <cell r="Q94" t="str">
            <v>M</v>
          </cell>
          <cell r="R94">
            <v>37567</v>
          </cell>
        </row>
        <row r="95">
          <cell r="A95">
            <v>53</v>
          </cell>
          <cell r="B95" t="str">
            <v>WILLIAN SZTIBURSKI</v>
          </cell>
          <cell r="C95" t="str">
            <v>COEB</v>
          </cell>
          <cell r="H95" t="str">
            <v>094684269-80</v>
          </cell>
          <cell r="M95" t="str">
            <v>49 84379621</v>
          </cell>
          <cell r="Q95" t="str">
            <v>M</v>
          </cell>
          <cell r="R95">
            <v>37851</v>
          </cell>
        </row>
        <row r="96">
          <cell r="A96">
            <v>67</v>
          </cell>
          <cell r="B96" t="str">
            <v>Adangelo E. Krambeck </v>
          </cell>
          <cell r="C96" t="str">
            <v>IBAD</v>
          </cell>
          <cell r="H96">
            <v>5797098</v>
          </cell>
          <cell r="M96">
            <v>99626651</v>
          </cell>
          <cell r="Q96" t="str">
            <v>M</v>
          </cell>
          <cell r="R96">
            <v>34499</v>
          </cell>
        </row>
        <row r="97">
          <cell r="A97">
            <v>64</v>
          </cell>
          <cell r="B97" t="str">
            <v>Ana Julia Siefert</v>
          </cell>
          <cell r="C97" t="str">
            <v>IBAD</v>
          </cell>
          <cell r="H97">
            <v>6778463</v>
          </cell>
          <cell r="M97" t="str">
            <v>33573738/88175901</v>
          </cell>
          <cell r="Q97" t="str">
            <v>F</v>
          </cell>
          <cell r="R97">
            <v>36802</v>
          </cell>
        </row>
        <row r="98">
          <cell r="A98">
            <v>62</v>
          </cell>
          <cell r="B98" t="str">
            <v>André Felipe Koepsel </v>
          </cell>
          <cell r="C98" t="str">
            <v>IBAD</v>
          </cell>
          <cell r="Q98" t="str">
            <v>M</v>
          </cell>
        </row>
        <row r="99">
          <cell r="A99">
            <v>75</v>
          </cell>
          <cell r="B99" t="str">
            <v>Caio Souza Zago</v>
          </cell>
          <cell r="C99" t="str">
            <v>IBAD</v>
          </cell>
          <cell r="H99">
            <v>6610377</v>
          </cell>
          <cell r="M99" t="str">
            <v>33573835 /84025890</v>
          </cell>
          <cell r="Q99" t="str">
            <v>M</v>
          </cell>
          <cell r="R99">
            <v>37780</v>
          </cell>
        </row>
        <row r="100">
          <cell r="A100">
            <v>66</v>
          </cell>
          <cell r="B100" t="str">
            <v>Cesar A. B. de Macedo Filho </v>
          </cell>
          <cell r="C100" t="str">
            <v>IBAD</v>
          </cell>
          <cell r="H100">
            <v>5797869</v>
          </cell>
          <cell r="M100" t="str">
            <v>3352-2260</v>
          </cell>
          <cell r="Q100" t="str">
            <v>M</v>
          </cell>
          <cell r="R100">
            <v>36083</v>
          </cell>
        </row>
        <row r="101">
          <cell r="A101">
            <v>65</v>
          </cell>
          <cell r="B101" t="str">
            <v>Cesar Augusto B. de Macedo</v>
          </cell>
          <cell r="C101" t="str">
            <v>IBAD</v>
          </cell>
          <cell r="H101">
            <v>4656876</v>
          </cell>
          <cell r="M101" t="str">
            <v>3352-2260</v>
          </cell>
          <cell r="Q101" t="str">
            <v>M</v>
          </cell>
          <cell r="R101">
            <v>28090</v>
          </cell>
        </row>
        <row r="102">
          <cell r="A102">
            <v>68</v>
          </cell>
          <cell r="B102" t="str">
            <v>Djonatan Voltolini</v>
          </cell>
          <cell r="C102" t="str">
            <v>IBAD</v>
          </cell>
          <cell r="H102">
            <v>3993195</v>
          </cell>
          <cell r="M102" t="str">
            <v>(47)88586566</v>
          </cell>
          <cell r="Q102" t="str">
            <v>M</v>
          </cell>
          <cell r="R102">
            <v>33105</v>
          </cell>
        </row>
        <row r="103">
          <cell r="A103">
            <v>60</v>
          </cell>
          <cell r="B103" t="str">
            <v>Felipe Cipriani Pandini</v>
          </cell>
          <cell r="C103" t="str">
            <v>IBAD</v>
          </cell>
          <cell r="H103" t="str">
            <v>5.368.628-4</v>
          </cell>
          <cell r="Q103" t="str">
            <v>M</v>
          </cell>
          <cell r="R103">
            <v>36005</v>
          </cell>
        </row>
        <row r="104">
          <cell r="A104">
            <v>59</v>
          </cell>
          <cell r="B104" t="str">
            <v>Gabriela Creutzberg</v>
          </cell>
          <cell r="C104" t="str">
            <v>IBAD</v>
          </cell>
          <cell r="H104">
            <v>5181881</v>
          </cell>
          <cell r="M104" t="str">
            <v>3357-3308</v>
          </cell>
          <cell r="Q104" t="str">
            <v>F</v>
          </cell>
          <cell r="R104">
            <v>35867</v>
          </cell>
        </row>
        <row r="105">
          <cell r="A105">
            <v>74</v>
          </cell>
          <cell r="B105" t="str">
            <v>Guilherme Schwinden Gehrke</v>
          </cell>
          <cell r="C105" t="str">
            <v>IBAD</v>
          </cell>
          <cell r="Q105" t="str">
            <v>M</v>
          </cell>
        </row>
        <row r="106">
          <cell r="A106">
            <v>78</v>
          </cell>
          <cell r="B106" t="str">
            <v>Joana Seifert</v>
          </cell>
          <cell r="C106" t="str">
            <v>IBAD</v>
          </cell>
          <cell r="H106">
            <v>6778482</v>
          </cell>
          <cell r="M106">
            <v>33573738</v>
          </cell>
          <cell r="Q106" t="str">
            <v>F</v>
          </cell>
          <cell r="R106">
            <v>38110</v>
          </cell>
        </row>
        <row r="107">
          <cell r="A107">
            <v>108</v>
          </cell>
          <cell r="B107" t="str">
            <v>João Pedro Barbosa de Macedo</v>
          </cell>
          <cell r="C107" t="str">
            <v>IBAD</v>
          </cell>
          <cell r="M107" t="str">
            <v>3352-2260</v>
          </cell>
          <cell r="Q107" t="str">
            <v>M</v>
          </cell>
          <cell r="R107">
            <v>38579</v>
          </cell>
        </row>
        <row r="108">
          <cell r="A108">
            <v>80</v>
          </cell>
          <cell r="B108" t="str">
            <v>Larissa Gabrieli Back </v>
          </cell>
          <cell r="C108" t="str">
            <v>IBAD</v>
          </cell>
          <cell r="Q108" t="str">
            <v>F</v>
          </cell>
        </row>
        <row r="109">
          <cell r="A109">
            <v>72</v>
          </cell>
          <cell r="B109" t="str">
            <v>Lucas Dannehl</v>
          </cell>
          <cell r="C109" t="str">
            <v>IBAD</v>
          </cell>
          <cell r="H109">
            <v>5368009</v>
          </cell>
          <cell r="M109">
            <v>88016428</v>
          </cell>
          <cell r="Q109" t="str">
            <v>M</v>
          </cell>
          <cell r="R109">
            <v>35575</v>
          </cell>
        </row>
        <row r="110">
          <cell r="A110">
            <v>61</v>
          </cell>
          <cell r="B110" t="str">
            <v>Lyandra Koepsel</v>
          </cell>
          <cell r="C110" t="str">
            <v>IBAD</v>
          </cell>
          <cell r="H110">
            <v>6132997</v>
          </cell>
          <cell r="M110">
            <v>96652100</v>
          </cell>
          <cell r="Q110" t="str">
            <v>F</v>
          </cell>
          <cell r="R110">
            <v>35993</v>
          </cell>
        </row>
        <row r="111">
          <cell r="A111">
            <v>71</v>
          </cell>
          <cell r="B111" t="str">
            <v>Marcelo Augusto Sardagna </v>
          </cell>
          <cell r="C111" t="str">
            <v>IBAD</v>
          </cell>
          <cell r="Q111" t="str">
            <v>M</v>
          </cell>
        </row>
        <row r="112">
          <cell r="A112">
            <v>70</v>
          </cell>
          <cell r="B112" t="str">
            <v>Maria Helena Heusser da Silva</v>
          </cell>
          <cell r="C112" t="str">
            <v>IBAD</v>
          </cell>
          <cell r="Q112" t="str">
            <v>F</v>
          </cell>
        </row>
        <row r="113">
          <cell r="A113">
            <v>79</v>
          </cell>
          <cell r="B113" t="str">
            <v>Marisa Aparecida Frances Seifert</v>
          </cell>
          <cell r="C113" t="str">
            <v>IBAD</v>
          </cell>
          <cell r="H113" t="str">
            <v>2.625.242-2</v>
          </cell>
          <cell r="M113">
            <v>33573738</v>
          </cell>
          <cell r="Q113" t="str">
            <v>F</v>
          </cell>
          <cell r="R113">
            <v>27201</v>
          </cell>
        </row>
        <row r="114">
          <cell r="A114">
            <v>76</v>
          </cell>
          <cell r="B114" t="str">
            <v>Natalya G. Treitingr</v>
          </cell>
          <cell r="C114" t="str">
            <v>IBAD</v>
          </cell>
          <cell r="Q114" t="str">
            <v>F</v>
          </cell>
        </row>
        <row r="115">
          <cell r="A115">
            <v>81</v>
          </cell>
          <cell r="B115" t="str">
            <v>Pablo Schoeffel</v>
          </cell>
          <cell r="C115" t="str">
            <v>IBAD</v>
          </cell>
          <cell r="H115">
            <v>3357437</v>
          </cell>
          <cell r="M115">
            <v>91187461</v>
          </cell>
          <cell r="Q115" t="str">
            <v>M</v>
          </cell>
          <cell r="R115">
            <v>29305</v>
          </cell>
        </row>
        <row r="116">
          <cell r="A116">
            <v>77</v>
          </cell>
          <cell r="B116" t="str">
            <v>Pablo Vronski</v>
          </cell>
          <cell r="C116" t="str">
            <v>IBAD</v>
          </cell>
          <cell r="H116" t="str">
            <v>5368939-9</v>
          </cell>
          <cell r="M116" t="str">
            <v>92636387 / 33572173</v>
          </cell>
          <cell r="Q116" t="str">
            <v>M</v>
          </cell>
          <cell r="R116">
            <v>37237</v>
          </cell>
        </row>
        <row r="117">
          <cell r="A117">
            <v>63</v>
          </cell>
          <cell r="B117" t="str">
            <v>Rhaissa Gehrke </v>
          </cell>
          <cell r="C117" t="str">
            <v>IBAD</v>
          </cell>
          <cell r="Q117" t="str">
            <v>F</v>
          </cell>
        </row>
        <row r="118">
          <cell r="A118">
            <v>73</v>
          </cell>
          <cell r="B118" t="str">
            <v>Riva Maicon Rosemann </v>
          </cell>
          <cell r="C118" t="str">
            <v>IBAD</v>
          </cell>
          <cell r="Q118" t="str">
            <v>M</v>
          </cell>
        </row>
        <row r="119">
          <cell r="A119">
            <v>69</v>
          </cell>
          <cell r="B119" t="str">
            <v>Samuel Koepsel</v>
          </cell>
          <cell r="C119" t="str">
            <v>IBAD</v>
          </cell>
          <cell r="H119">
            <v>5654883</v>
          </cell>
          <cell r="M119" t="str">
            <v>3357-4380</v>
          </cell>
          <cell r="Q119" t="str">
            <v>M</v>
          </cell>
          <cell r="R119">
            <v>36222</v>
          </cell>
        </row>
        <row r="120">
          <cell r="A120">
            <v>58</v>
          </cell>
          <cell r="B120" t="str">
            <v>Thiago Guilherme da Silva</v>
          </cell>
          <cell r="C120" t="str">
            <v>IBAD</v>
          </cell>
          <cell r="H120">
            <v>5011199</v>
          </cell>
          <cell r="M120">
            <v>96345475</v>
          </cell>
          <cell r="Q120" t="str">
            <v>M</v>
          </cell>
          <cell r="R120">
            <v>34537</v>
          </cell>
        </row>
        <row r="121">
          <cell r="A121">
            <v>82</v>
          </cell>
          <cell r="B121" t="str">
            <v>Álesson Scapinello Selhorst</v>
          </cell>
          <cell r="C121" t="str">
            <v>Independ.</v>
          </cell>
          <cell r="H121" t="str">
            <v>085.521.059-18</v>
          </cell>
          <cell r="M121">
            <v>4999074142</v>
          </cell>
          <cell r="Q121" t="str">
            <v>F</v>
          </cell>
          <cell r="R121">
            <v>34456</v>
          </cell>
        </row>
        <row r="122">
          <cell r="A122">
            <v>83</v>
          </cell>
          <cell r="B122" t="str">
            <v>Aron Scapinello Selhorst</v>
          </cell>
          <cell r="C122" t="str">
            <v>Independ.</v>
          </cell>
          <cell r="H122" t="str">
            <v>085.521.399-01</v>
          </cell>
          <cell r="M122">
            <v>4999074141</v>
          </cell>
          <cell r="Q122" t="str">
            <v>M</v>
          </cell>
          <cell r="R122">
            <v>33964</v>
          </cell>
        </row>
        <row r="123">
          <cell r="A123">
            <v>104</v>
          </cell>
          <cell r="B123" t="str">
            <v>Daniela Oelke</v>
          </cell>
          <cell r="C123" t="str">
            <v>Independ.</v>
          </cell>
          <cell r="M123">
            <v>33394479</v>
          </cell>
          <cell r="Q123" t="str">
            <v>F</v>
          </cell>
          <cell r="R123">
            <v>30048</v>
          </cell>
        </row>
        <row r="124">
          <cell r="A124">
            <v>30</v>
          </cell>
          <cell r="B124" t="str">
            <v>Patrícia Oelke</v>
          </cell>
          <cell r="C124" t="str">
            <v>Independ.</v>
          </cell>
          <cell r="Q124" t="str">
            <v>F</v>
          </cell>
        </row>
        <row r="125">
          <cell r="A125">
            <v>124</v>
          </cell>
          <cell r="B125" t="str">
            <v>Matheus Muller</v>
          </cell>
          <cell r="C125" t="str">
            <v>BBC</v>
          </cell>
          <cell r="H125">
            <v>91291936</v>
          </cell>
          <cell r="M125">
            <v>33373301</v>
          </cell>
          <cell r="Q125" t="str">
            <v>M</v>
          </cell>
          <cell r="R125">
            <v>35148</v>
          </cell>
        </row>
        <row r="126">
          <cell r="A126">
            <v>125</v>
          </cell>
          <cell r="B126" t="str">
            <v>Estela Pegoraro</v>
          </cell>
          <cell r="C126" t="str">
            <v>BBC</v>
          </cell>
          <cell r="H126">
            <v>95956</v>
          </cell>
          <cell r="M126">
            <v>96105873</v>
          </cell>
          <cell r="Q126" t="str">
            <v>F</v>
          </cell>
          <cell r="R126">
            <v>35585</v>
          </cell>
        </row>
        <row r="127">
          <cell r="A127">
            <v>126</v>
          </cell>
          <cell r="B127" t="str">
            <v>Mariana Pegoraro</v>
          </cell>
          <cell r="C127" t="str">
            <v>BBC</v>
          </cell>
          <cell r="H127">
            <v>88918</v>
          </cell>
          <cell r="M127">
            <v>33235396</v>
          </cell>
          <cell r="Q127" t="str">
            <v>F</v>
          </cell>
          <cell r="R127">
            <v>35045</v>
          </cell>
        </row>
        <row r="128">
          <cell r="A128">
            <v>127</v>
          </cell>
          <cell r="B128" t="str">
            <v>Jorge kamigashima</v>
          </cell>
          <cell r="C128" t="str">
            <v>BBC</v>
          </cell>
          <cell r="H128">
            <v>5523403</v>
          </cell>
          <cell r="M128">
            <v>33234995</v>
          </cell>
          <cell r="Q128" t="str">
            <v>M</v>
          </cell>
          <cell r="R128">
            <v>19374</v>
          </cell>
        </row>
        <row r="129">
          <cell r="A129">
            <v>128</v>
          </cell>
          <cell r="B129" t="str">
            <v>Matheus Borges Bauer</v>
          </cell>
          <cell r="C129" t="str">
            <v>BBC</v>
          </cell>
          <cell r="H129">
            <v>5665659</v>
          </cell>
          <cell r="M129">
            <v>91215586</v>
          </cell>
          <cell r="Q129" t="str">
            <v>M</v>
          </cell>
          <cell r="R129">
            <v>37767</v>
          </cell>
        </row>
        <row r="130">
          <cell r="A130">
            <v>129</v>
          </cell>
          <cell r="B130" t="str">
            <v>Deois Kiyoshi Kalvelage</v>
          </cell>
          <cell r="C130" t="str">
            <v>UP</v>
          </cell>
          <cell r="Q130" t="str">
            <v>M</v>
          </cell>
          <cell r="R130">
            <v>32316</v>
          </cell>
        </row>
        <row r="131">
          <cell r="A131">
            <v>130</v>
          </cell>
          <cell r="B131" t="str">
            <v>Vanderlei Schroeder</v>
          </cell>
          <cell r="C131" t="str">
            <v>UP</v>
          </cell>
          <cell r="H131">
            <v>3742953</v>
          </cell>
          <cell r="M131">
            <v>91789174</v>
          </cell>
          <cell r="Q131" t="str">
            <v>M</v>
          </cell>
          <cell r="R131">
            <v>29665</v>
          </cell>
        </row>
        <row r="132">
          <cell r="A132">
            <v>131</v>
          </cell>
          <cell r="B132" t="str">
            <v>Enilson Schroeder</v>
          </cell>
          <cell r="C132" t="str">
            <v>UP</v>
          </cell>
          <cell r="Q132" t="str">
            <v>M</v>
          </cell>
          <cell r="R132">
            <v>27786</v>
          </cell>
        </row>
        <row r="133">
          <cell r="A133">
            <v>132</v>
          </cell>
          <cell r="B133" t="str">
            <v>Caroline dos Santos</v>
          </cell>
          <cell r="C133" t="str">
            <v>UP</v>
          </cell>
          <cell r="H133">
            <v>5062439</v>
          </cell>
          <cell r="M133">
            <v>96639448</v>
          </cell>
          <cell r="Q133" t="str">
            <v>F</v>
          </cell>
          <cell r="R133">
            <v>34244</v>
          </cell>
        </row>
        <row r="134">
          <cell r="A134">
            <v>133</v>
          </cell>
          <cell r="B134" t="str">
            <v>Maurilio C. Bugmann</v>
          </cell>
          <cell r="C134" t="str">
            <v>UP</v>
          </cell>
          <cell r="H134">
            <v>1390563</v>
          </cell>
          <cell r="M134">
            <v>99851985</v>
          </cell>
          <cell r="Q134" t="str">
            <v>M</v>
          </cell>
          <cell r="R134">
            <v>24309</v>
          </cell>
        </row>
        <row r="135">
          <cell r="A135">
            <v>134</v>
          </cell>
          <cell r="B135" t="str">
            <v>Jose Elias Paludo</v>
          </cell>
          <cell r="C135" t="str">
            <v>UP</v>
          </cell>
          <cell r="M135">
            <v>91123671</v>
          </cell>
          <cell r="Q135" t="str">
            <v>M</v>
          </cell>
          <cell r="R135">
            <v>23273</v>
          </cell>
        </row>
        <row r="136">
          <cell r="A136">
            <v>135</v>
          </cell>
          <cell r="B136" t="str">
            <v>Marco Martin</v>
          </cell>
          <cell r="C136" t="str">
            <v>UP</v>
          </cell>
          <cell r="H136">
            <v>2968032</v>
          </cell>
          <cell r="M136">
            <v>84021399</v>
          </cell>
          <cell r="Q136" t="str">
            <v>M</v>
          </cell>
          <cell r="R136">
            <v>27499</v>
          </cell>
        </row>
        <row r="137">
          <cell r="A137">
            <v>136</v>
          </cell>
          <cell r="B137" t="str">
            <v>ERICA APARECIDA RORIG</v>
          </cell>
          <cell r="C137" t="str">
            <v>COEB</v>
          </cell>
          <cell r="H137">
            <v>5889172</v>
          </cell>
          <cell r="M137" t="str">
            <v>49 84379621</v>
          </cell>
          <cell r="Q137" t="str">
            <v>F</v>
          </cell>
          <cell r="R137">
            <v>36909</v>
          </cell>
        </row>
        <row r="138">
          <cell r="A138">
            <v>137</v>
          </cell>
          <cell r="B138" t="str">
            <v>Caudemir Rafael Ebert</v>
          </cell>
          <cell r="C138" t="str">
            <v>AMOB</v>
          </cell>
          <cell r="M138">
            <v>4999177908</v>
          </cell>
          <cell r="Q138" t="str">
            <v>M</v>
          </cell>
          <cell r="R138">
            <v>36114</v>
          </cell>
        </row>
        <row r="139">
          <cell r="A139">
            <v>138</v>
          </cell>
          <cell r="B139" t="str">
            <v>Diogo Luiz Beck</v>
          </cell>
          <cell r="C139" t="str">
            <v>AMOB</v>
          </cell>
          <cell r="M139">
            <v>4999147908</v>
          </cell>
          <cell r="Q139" t="str">
            <v>M</v>
          </cell>
          <cell r="R139">
            <v>37348</v>
          </cell>
        </row>
        <row r="140">
          <cell r="A140">
            <v>139</v>
          </cell>
          <cell r="B140" t="str">
            <v>Erick Costa</v>
          </cell>
          <cell r="C140" t="str">
            <v>AMOB</v>
          </cell>
          <cell r="M140">
            <v>4999147908</v>
          </cell>
          <cell r="Q140" t="str">
            <v>M</v>
          </cell>
          <cell r="R140">
            <v>37357</v>
          </cell>
        </row>
        <row r="141">
          <cell r="A141">
            <v>140</v>
          </cell>
          <cell r="B141" t="str">
            <v>GabrielPino Gomes</v>
          </cell>
          <cell r="C141" t="str">
            <v>AMOB</v>
          </cell>
          <cell r="M141">
            <v>4999147908</v>
          </cell>
          <cell r="Q141" t="str">
            <v>M</v>
          </cell>
          <cell r="R141">
            <v>36703</v>
          </cell>
        </row>
        <row r="142">
          <cell r="A142">
            <v>141</v>
          </cell>
          <cell r="B142" t="str">
            <v>Felipe Pereira da Silva</v>
          </cell>
          <cell r="C142" t="str">
            <v>AMOB</v>
          </cell>
          <cell r="M142">
            <v>4999147908</v>
          </cell>
          <cell r="Q142" t="str">
            <v>M</v>
          </cell>
          <cell r="R142">
            <v>36249</v>
          </cell>
        </row>
        <row r="143">
          <cell r="A143">
            <v>142</v>
          </cell>
          <cell r="B143" t="str">
            <v>Vitoria Paganini do Nascimento</v>
          </cell>
          <cell r="C143" t="str">
            <v>AMOB</v>
          </cell>
          <cell r="M143">
            <v>4999147908</v>
          </cell>
          <cell r="Q143" t="str">
            <v>F</v>
          </cell>
          <cell r="R143">
            <v>37808</v>
          </cell>
        </row>
        <row r="144">
          <cell r="A144">
            <v>143</v>
          </cell>
          <cell r="B144" t="str">
            <v>Bruna Vastres</v>
          </cell>
          <cell r="C144" t="str">
            <v>AMOB</v>
          </cell>
          <cell r="M144">
            <v>4999147908</v>
          </cell>
          <cell r="Q144" t="str">
            <v>F</v>
          </cell>
          <cell r="R144">
            <v>38140</v>
          </cell>
        </row>
        <row r="145">
          <cell r="A145">
            <v>144</v>
          </cell>
          <cell r="B145" t="str">
            <v>Alexandre Augusto Vidi Roesler</v>
          </cell>
          <cell r="C145" t="str">
            <v>AMOB</v>
          </cell>
          <cell r="M145">
            <v>4999121576</v>
          </cell>
          <cell r="Q145" t="str">
            <v>M</v>
          </cell>
          <cell r="R145">
            <v>32291</v>
          </cell>
        </row>
        <row r="146">
          <cell r="A146">
            <v>145</v>
          </cell>
          <cell r="B146" t="str">
            <v>Gabriela Junges de Oliveira</v>
          </cell>
          <cell r="C146" t="str">
            <v>AMOB</v>
          </cell>
          <cell r="M146">
            <v>4999147908</v>
          </cell>
          <cell r="Q146" t="str">
            <v>F</v>
          </cell>
          <cell r="R146">
            <v>36991</v>
          </cell>
        </row>
        <row r="147">
          <cell r="A147">
            <v>146</v>
          </cell>
          <cell r="B147" t="str">
            <v>Robson Junior Da Caz</v>
          </cell>
          <cell r="C147" t="str">
            <v>AMOB</v>
          </cell>
          <cell r="H147">
            <v>5341332</v>
          </cell>
          <cell r="M147">
            <v>4988310639</v>
          </cell>
          <cell r="Q147" t="str">
            <v>M</v>
          </cell>
          <cell r="R147">
            <v>33812</v>
          </cell>
        </row>
        <row r="148">
          <cell r="A148">
            <v>147</v>
          </cell>
          <cell r="B148" t="str">
            <v>Edvalda Zelindro</v>
          </cell>
          <cell r="C148" t="str">
            <v>AJB</v>
          </cell>
          <cell r="H148">
            <v>2444005</v>
          </cell>
          <cell r="Q148" t="str">
            <v>F</v>
          </cell>
          <cell r="R148">
            <v>19941</v>
          </cell>
        </row>
        <row r="149">
          <cell r="A149">
            <v>148</v>
          </cell>
          <cell r="B149" t="str">
            <v>Giovani Cristo Bade</v>
          </cell>
          <cell r="C149" t="str">
            <v>AJB</v>
          </cell>
          <cell r="H149">
            <v>40858083</v>
          </cell>
          <cell r="Q149" t="str">
            <v>M</v>
          </cell>
          <cell r="R149">
            <v>25209</v>
          </cell>
        </row>
        <row r="150">
          <cell r="A150">
            <v>149</v>
          </cell>
          <cell r="B150" t="str">
            <v>Catarine Holler</v>
          </cell>
          <cell r="C150" t="str">
            <v>AJB</v>
          </cell>
          <cell r="H150">
            <v>5807479</v>
          </cell>
          <cell r="Q150" t="str">
            <v>F</v>
          </cell>
          <cell r="R150">
            <v>36320</v>
          </cell>
        </row>
        <row r="151">
          <cell r="A151">
            <v>150</v>
          </cell>
          <cell r="B151" t="str">
            <v>Mariane Holler</v>
          </cell>
          <cell r="C151" t="str">
            <v>AJB</v>
          </cell>
          <cell r="H151">
            <v>5805471</v>
          </cell>
          <cell r="Q151" t="str">
            <v>F</v>
          </cell>
          <cell r="R151">
            <v>36788</v>
          </cell>
        </row>
        <row r="152">
          <cell r="A152">
            <v>151</v>
          </cell>
          <cell r="B152" t="str">
            <v>Alandelon Smtika</v>
          </cell>
          <cell r="C152" t="str">
            <v>AJB</v>
          </cell>
          <cell r="H152">
            <v>7051965</v>
          </cell>
          <cell r="Q152" t="str">
            <v>M</v>
          </cell>
          <cell r="R152">
            <v>36941</v>
          </cell>
        </row>
        <row r="153">
          <cell r="A153">
            <v>152</v>
          </cell>
          <cell r="B153" t="str">
            <v>Wagner Comitti Seidel</v>
          </cell>
          <cell r="C153" t="str">
            <v>AJB</v>
          </cell>
          <cell r="H153">
            <v>6787717</v>
          </cell>
          <cell r="Q153" t="str">
            <v>M</v>
          </cell>
          <cell r="R153">
            <v>36964</v>
          </cell>
        </row>
        <row r="154">
          <cell r="A154">
            <v>153</v>
          </cell>
          <cell r="B154" t="str">
            <v>Rodrigo Godoy</v>
          </cell>
          <cell r="C154" t="str">
            <v>AJB</v>
          </cell>
          <cell r="H154">
            <v>6691293</v>
          </cell>
          <cell r="Q154" t="str">
            <v>M</v>
          </cell>
          <cell r="R154">
            <v>36477</v>
          </cell>
        </row>
        <row r="155">
          <cell r="A155">
            <v>154</v>
          </cell>
          <cell r="B155" t="str">
            <v>Alexandro Mielbratz</v>
          </cell>
          <cell r="C155" t="str">
            <v>AJB</v>
          </cell>
          <cell r="H155">
            <v>6979828</v>
          </cell>
          <cell r="Q155" t="str">
            <v>M</v>
          </cell>
          <cell r="R155">
            <v>36178</v>
          </cell>
        </row>
        <row r="156">
          <cell r="A156">
            <v>155</v>
          </cell>
          <cell r="B156" t="str">
            <v>Wesley Vanderlei Pedroso Sulim</v>
          </cell>
          <cell r="C156" t="str">
            <v>AJB</v>
          </cell>
          <cell r="H156">
            <v>6695774</v>
          </cell>
          <cell r="Q156" t="str">
            <v>M</v>
          </cell>
          <cell r="R156">
            <v>35677</v>
          </cell>
        </row>
        <row r="157">
          <cell r="A157">
            <v>156</v>
          </cell>
          <cell r="B157" t="str">
            <v>Kaio Pereira</v>
          </cell>
          <cell r="C157" t="str">
            <v>AJB</v>
          </cell>
          <cell r="H157">
            <v>328252505</v>
          </cell>
          <cell r="Q157" t="str">
            <v>M</v>
          </cell>
          <cell r="R157">
            <v>32693</v>
          </cell>
        </row>
        <row r="158">
          <cell r="A158">
            <v>157</v>
          </cell>
          <cell r="B158" t="str">
            <v>Ronaldo Bianchi</v>
          </cell>
          <cell r="C158" t="str">
            <v>AJB</v>
          </cell>
          <cell r="H158">
            <v>3647121</v>
          </cell>
          <cell r="Q158" t="str">
            <v>M</v>
          </cell>
          <cell r="R158">
            <v>30547</v>
          </cell>
        </row>
        <row r="159">
          <cell r="A159">
            <v>158</v>
          </cell>
          <cell r="B159" t="str">
            <v>Arlindo Schmucker</v>
          </cell>
          <cell r="C159" t="str">
            <v>AJB</v>
          </cell>
          <cell r="H159">
            <v>10095128</v>
          </cell>
          <cell r="Q159" t="str">
            <v>M</v>
          </cell>
          <cell r="R159">
            <v>22678</v>
          </cell>
        </row>
        <row r="160">
          <cell r="A160">
            <v>159</v>
          </cell>
          <cell r="B160" t="str">
            <v>NICOLAS LÜHRS</v>
          </cell>
          <cell r="C160" t="str">
            <v>ABC</v>
          </cell>
          <cell r="H160">
            <v>5673785</v>
          </cell>
          <cell r="Q160" t="str">
            <v>M</v>
          </cell>
          <cell r="R160">
            <v>36425</v>
          </cell>
        </row>
        <row r="161">
          <cell r="A161">
            <v>160</v>
          </cell>
          <cell r="B161" t="str">
            <v>Lucas Schlup </v>
          </cell>
          <cell r="C161" t="str">
            <v>IBAD</v>
          </cell>
          <cell r="H161">
            <v>7017541</v>
          </cell>
          <cell r="M161" t="str">
            <v>3357-3323</v>
          </cell>
          <cell r="Q161" t="str">
            <v>M</v>
          </cell>
          <cell r="R161">
            <v>36895</v>
          </cell>
        </row>
        <row r="162">
          <cell r="A162">
            <v>161</v>
          </cell>
          <cell r="B162" t="str">
            <v>Débora Ulrich</v>
          </cell>
          <cell r="C162" t="str">
            <v>IBAD</v>
          </cell>
          <cell r="H162">
            <v>6750076</v>
          </cell>
          <cell r="M162" t="str">
            <v>3357-5051 / 88895153</v>
          </cell>
          <cell r="Q162" t="str">
            <v>F</v>
          </cell>
          <cell r="R162">
            <v>37453</v>
          </cell>
        </row>
        <row r="163">
          <cell r="A163">
            <v>162</v>
          </cell>
          <cell r="B163" t="str">
            <v>Pietro Testoni Chiarelli </v>
          </cell>
          <cell r="C163" t="str">
            <v>IBAD</v>
          </cell>
          <cell r="H163">
            <v>6423603</v>
          </cell>
          <cell r="M163" t="str">
            <v>3357-4537 / 92667161</v>
          </cell>
          <cell r="Q163" t="str">
            <v>M</v>
          </cell>
          <cell r="R163">
            <v>37700</v>
          </cell>
        </row>
        <row r="164">
          <cell r="A164">
            <v>163</v>
          </cell>
          <cell r="B164" t="str">
            <v>Nathan Testoni Chiarelli</v>
          </cell>
          <cell r="C164" t="str">
            <v>IBAD</v>
          </cell>
          <cell r="H164">
            <v>6423602</v>
          </cell>
          <cell r="M164" t="str">
            <v>3357-4537 / 92667161</v>
          </cell>
          <cell r="Q164" t="str">
            <v>M</v>
          </cell>
          <cell r="R164">
            <v>38338</v>
          </cell>
        </row>
        <row r="165">
          <cell r="A165">
            <v>164</v>
          </cell>
          <cell r="B165" t="str">
            <v>Victor Hugo Grabowski Beltramini</v>
          </cell>
          <cell r="C165" t="str">
            <v>IBAD</v>
          </cell>
          <cell r="H165">
            <v>6190708</v>
          </cell>
          <cell r="M165" t="str">
            <v>3357-2560</v>
          </cell>
          <cell r="Q165" t="str">
            <v>M</v>
          </cell>
          <cell r="R165">
            <v>37895</v>
          </cell>
        </row>
        <row r="166">
          <cell r="A166">
            <v>165</v>
          </cell>
          <cell r="B166" t="str">
            <v>Lucas Fossa</v>
          </cell>
          <cell r="C166" t="str">
            <v>IBAD</v>
          </cell>
          <cell r="M166" t="str">
            <v>8816-7653</v>
          </cell>
          <cell r="Q166" t="str">
            <v>M</v>
          </cell>
          <cell r="R166">
            <v>36203</v>
          </cell>
        </row>
        <row r="167">
          <cell r="A167">
            <v>166</v>
          </cell>
          <cell r="B167" t="str">
            <v>Eduardo Fossa</v>
          </cell>
          <cell r="C167" t="str">
            <v>IBAD</v>
          </cell>
          <cell r="M167" t="str">
            <v>8803-6625</v>
          </cell>
          <cell r="Q167" t="str">
            <v>M</v>
          </cell>
          <cell r="R167">
            <v>37072</v>
          </cell>
        </row>
        <row r="168">
          <cell r="A168">
            <v>167</v>
          </cell>
          <cell r="B168" t="str">
            <v>Erick Augusto Baucke</v>
          </cell>
          <cell r="C168" t="str">
            <v>IBAD</v>
          </cell>
          <cell r="H168">
            <v>6338934</v>
          </cell>
          <cell r="Q168" t="str">
            <v>M</v>
          </cell>
          <cell r="R168">
            <v>40638</v>
          </cell>
        </row>
        <row r="169">
          <cell r="A169">
            <v>168</v>
          </cell>
          <cell r="B169" t="str">
            <v>Lucas Gorges Possamai</v>
          </cell>
          <cell r="C169" t="str">
            <v>IBAD</v>
          </cell>
          <cell r="Q169" t="str">
            <v>M</v>
          </cell>
          <cell r="R169">
            <v>37001</v>
          </cell>
        </row>
        <row r="170">
          <cell r="A170">
            <v>169</v>
          </cell>
          <cell r="B170" t="str">
            <v>Enzo Scheidemantel</v>
          </cell>
          <cell r="C170" t="str">
            <v>IBAD</v>
          </cell>
          <cell r="Q170" t="str">
            <v>M</v>
          </cell>
          <cell r="R170">
            <v>36712</v>
          </cell>
        </row>
        <row r="171">
          <cell r="A171">
            <v>170</v>
          </cell>
          <cell r="B171" t="str">
            <v>Mateus Gorges Possamai</v>
          </cell>
          <cell r="C171" t="str">
            <v>IBAD</v>
          </cell>
          <cell r="Q171" t="str">
            <v>M</v>
          </cell>
          <cell r="R171">
            <v>36572</v>
          </cell>
        </row>
        <row r="172">
          <cell r="A172">
            <v>171</v>
          </cell>
          <cell r="B172" t="str">
            <v>Osvaldo André Furlaneto Rodrigues</v>
          </cell>
          <cell r="C172" t="str">
            <v>IBAD</v>
          </cell>
          <cell r="Q172" t="str">
            <v>M</v>
          </cell>
          <cell r="R172">
            <v>28195</v>
          </cell>
        </row>
        <row r="173">
          <cell r="A173">
            <v>172</v>
          </cell>
          <cell r="B173" t="str">
            <v>Henrique Zandonai</v>
          </cell>
          <cell r="C173" t="str">
            <v>IBAD</v>
          </cell>
          <cell r="Q173" t="str">
            <v>M</v>
          </cell>
          <cell r="R173">
            <v>37209</v>
          </cell>
        </row>
        <row r="174">
          <cell r="A174">
            <v>173</v>
          </cell>
          <cell r="B174" t="str">
            <v> Ian Marchetti Meirelles</v>
          </cell>
          <cell r="C174" t="str">
            <v>IBAD</v>
          </cell>
          <cell r="Q174" t="str">
            <v>M</v>
          </cell>
          <cell r="R174">
            <v>37649</v>
          </cell>
        </row>
        <row r="175">
          <cell r="A175">
            <v>174</v>
          </cell>
          <cell r="B175" t="str">
            <v>Yuri Schoeffer Herweg</v>
          </cell>
          <cell r="C175" t="str">
            <v>IBAD</v>
          </cell>
          <cell r="Q175" t="str">
            <v>M</v>
          </cell>
          <cell r="R175">
            <v>36600</v>
          </cell>
        </row>
        <row r="176">
          <cell r="A176">
            <v>175</v>
          </cell>
          <cell r="B176" t="str">
            <v>João Vitor Beltramini </v>
          </cell>
          <cell r="C176" t="str">
            <v>IBAD</v>
          </cell>
          <cell r="Q176" t="str">
            <v>M</v>
          </cell>
          <cell r="R176">
            <v>36686</v>
          </cell>
        </row>
        <row r="177">
          <cell r="A177">
            <v>176</v>
          </cell>
          <cell r="B177" t="str">
            <v>HENRIQUE CASAGRANDRE</v>
          </cell>
          <cell r="C177" t="str">
            <v>ABC</v>
          </cell>
          <cell r="H177">
            <v>6664359</v>
          </cell>
          <cell r="Q177" t="str">
            <v>M</v>
          </cell>
          <cell r="R177">
            <v>38709</v>
          </cell>
        </row>
        <row r="178">
          <cell r="A178">
            <v>177</v>
          </cell>
          <cell r="B178" t="str">
            <v>MARCEL FEIX</v>
          </cell>
          <cell r="C178" t="str">
            <v>ABC</v>
          </cell>
          <cell r="H178">
            <v>3282810</v>
          </cell>
          <cell r="Q178" t="str">
            <v>M</v>
          </cell>
          <cell r="R178">
            <v>29190</v>
          </cell>
        </row>
        <row r="179">
          <cell r="A179">
            <v>178</v>
          </cell>
          <cell r="B179" t="str">
            <v>ANA PAULA C. FEIX</v>
          </cell>
          <cell r="C179" t="str">
            <v>ABC</v>
          </cell>
          <cell r="H179" t="str">
            <v>3.484.291-8</v>
          </cell>
          <cell r="Q179" t="str">
            <v>F</v>
          </cell>
          <cell r="R179">
            <v>28946</v>
          </cell>
        </row>
        <row r="180">
          <cell r="A180">
            <v>179</v>
          </cell>
          <cell r="B180" t="str">
            <v>EDUARDA BIELA</v>
          </cell>
          <cell r="C180" t="str">
            <v>ABC</v>
          </cell>
          <cell r="H180" t="str">
            <v>5.451.991-8</v>
          </cell>
          <cell r="Q180" t="str">
            <v>F</v>
          </cell>
          <cell r="R180">
            <v>37036</v>
          </cell>
        </row>
        <row r="181">
          <cell r="A181">
            <v>180</v>
          </cell>
          <cell r="B181" t="str">
            <v>ANGELA COLUSSI</v>
          </cell>
          <cell r="C181" t="str">
            <v>ABC</v>
          </cell>
          <cell r="H181" t="str">
            <v>2.112.367-5</v>
          </cell>
          <cell r="Q181" t="str">
            <v>F</v>
          </cell>
          <cell r="R181">
            <v>25348</v>
          </cell>
        </row>
        <row r="182">
          <cell r="A182">
            <v>181</v>
          </cell>
          <cell r="B182" t="str">
            <v>ANDRÉ COSTENARO</v>
          </cell>
          <cell r="C182" t="str">
            <v>ABC</v>
          </cell>
          <cell r="H182">
            <v>3362141</v>
          </cell>
          <cell r="Q182" t="str">
            <v>M</v>
          </cell>
          <cell r="R182">
            <v>30422</v>
          </cell>
        </row>
        <row r="183">
          <cell r="A183">
            <v>182</v>
          </cell>
          <cell r="B183" t="str">
            <v>Felipe Burtuluzzi</v>
          </cell>
          <cell r="C183" t="str">
            <v>AMOB</v>
          </cell>
          <cell r="H183">
            <v>5007786</v>
          </cell>
          <cell r="M183">
            <v>4999196758</v>
          </cell>
          <cell r="Q183" t="str">
            <v>M</v>
          </cell>
          <cell r="R183">
            <v>32340</v>
          </cell>
        </row>
        <row r="184">
          <cell r="A184">
            <v>183</v>
          </cell>
          <cell r="B184" t="str">
            <v>Luís Fernando Simi Lenz</v>
          </cell>
          <cell r="C184" t="str">
            <v>AMOB</v>
          </cell>
          <cell r="H184">
            <v>4152680</v>
          </cell>
          <cell r="M184">
            <v>4988260946</v>
          </cell>
          <cell r="Q184" t="str">
            <v>M</v>
          </cell>
          <cell r="R184">
            <v>32256</v>
          </cell>
        </row>
        <row r="185">
          <cell r="A185">
            <v>184</v>
          </cell>
          <cell r="B185" t="str">
            <v>Clair Dapper</v>
          </cell>
          <cell r="C185" t="str">
            <v>AMOB</v>
          </cell>
          <cell r="H185">
            <v>4216302</v>
          </cell>
          <cell r="M185">
            <v>4999157868</v>
          </cell>
          <cell r="Q185" t="str">
            <v>M</v>
          </cell>
          <cell r="R185">
            <v>30805</v>
          </cell>
        </row>
        <row r="186">
          <cell r="A186">
            <v>185</v>
          </cell>
          <cell r="B186" t="str">
            <v>Caroline dos Santos</v>
          </cell>
          <cell r="C186" t="str">
            <v>UP</v>
          </cell>
          <cell r="H186">
            <v>5062439</v>
          </cell>
          <cell r="M186">
            <v>96639448</v>
          </cell>
          <cell r="Q186" t="str">
            <v>F</v>
          </cell>
          <cell r="R186">
            <v>23273</v>
          </cell>
        </row>
        <row r="187">
          <cell r="A187">
            <v>186</v>
          </cell>
          <cell r="B187" t="str">
            <v>Guilherme  Pasa</v>
          </cell>
          <cell r="C187" t="str">
            <v>COEB</v>
          </cell>
          <cell r="H187">
            <v>6643689</v>
          </cell>
          <cell r="M187" t="str">
            <v>49 84379621</v>
          </cell>
          <cell r="Q187" t="str">
            <v>M</v>
          </cell>
          <cell r="R187">
            <v>38080</v>
          </cell>
        </row>
        <row r="188">
          <cell r="A188">
            <v>187</v>
          </cell>
          <cell r="B188" t="str">
            <v>Julio Cesar Lazzeri Piana</v>
          </cell>
          <cell r="C188" t="str">
            <v>COEB</v>
          </cell>
          <cell r="H188">
            <v>6053229</v>
          </cell>
          <cell r="M188" t="str">
            <v>49 84379621</v>
          </cell>
          <cell r="Q188" t="str">
            <v>M</v>
          </cell>
          <cell r="R188">
            <v>38400</v>
          </cell>
        </row>
        <row r="189">
          <cell r="A189">
            <v>188</v>
          </cell>
          <cell r="B189" t="str">
            <v>Jurandir Manarim</v>
          </cell>
          <cell r="C189" t="str">
            <v>IBAD</v>
          </cell>
          <cell r="H189">
            <v>1676721</v>
          </cell>
          <cell r="Q189" t="str">
            <v>M</v>
          </cell>
          <cell r="R189">
            <v>23840</v>
          </cell>
        </row>
        <row r="190">
          <cell r="A190">
            <v>189</v>
          </cell>
          <cell r="B190" t="str">
            <v>Cleiton Welintom Bona</v>
          </cell>
          <cell r="C190" t="str">
            <v>IBAD</v>
          </cell>
          <cell r="H190">
            <v>6453537</v>
          </cell>
          <cell r="Q190" t="str">
            <v>M</v>
          </cell>
          <cell r="R190">
            <v>36165</v>
          </cell>
        </row>
        <row r="191">
          <cell r="A191">
            <v>190</v>
          </cell>
          <cell r="B191" t="str">
            <v>Amanda Gamba</v>
          </cell>
          <cell r="C191" t="str">
            <v>IBAD</v>
          </cell>
          <cell r="H191">
            <v>6698443</v>
          </cell>
          <cell r="Q191" t="str">
            <v>F</v>
          </cell>
          <cell r="R191">
            <v>36469</v>
          </cell>
        </row>
        <row r="192">
          <cell r="A192">
            <v>191</v>
          </cell>
          <cell r="B192" t="str">
            <v>Maria Helena Manarim</v>
          </cell>
          <cell r="C192" t="str">
            <v>IBAD</v>
          </cell>
          <cell r="H192">
            <v>6670847</v>
          </cell>
          <cell r="Q192" t="str">
            <v>F</v>
          </cell>
          <cell r="R192">
            <v>37411</v>
          </cell>
        </row>
        <row r="193">
          <cell r="A193">
            <v>192</v>
          </cell>
          <cell r="B193" t="str">
            <v>Hyury L. Noll</v>
          </cell>
          <cell r="C193" t="str">
            <v>AJB</v>
          </cell>
          <cell r="H193">
            <v>5666435</v>
          </cell>
          <cell r="Q193" t="str">
            <v>M</v>
          </cell>
          <cell r="R193">
            <v>36026</v>
          </cell>
        </row>
        <row r="194">
          <cell r="A194">
            <v>193</v>
          </cell>
          <cell r="B194" t="str">
            <v>Pedro Luiz Cuccato</v>
          </cell>
          <cell r="C194" t="str">
            <v>BBC</v>
          </cell>
          <cell r="H194" t="str">
            <v>5.206.526-0</v>
          </cell>
          <cell r="Q194" t="str">
            <v>M</v>
          </cell>
          <cell r="R194">
            <v>35639</v>
          </cell>
        </row>
        <row r="195">
          <cell r="A195">
            <v>194</v>
          </cell>
          <cell r="B195" t="str">
            <v>Janaína de Souza</v>
          </cell>
          <cell r="C195" t="str">
            <v>BBC</v>
          </cell>
          <cell r="H195" t="str">
            <v>4.729.724-7</v>
          </cell>
          <cell r="M195">
            <v>99704850</v>
          </cell>
          <cell r="Q195" t="str">
            <v>F</v>
          </cell>
          <cell r="R195">
            <v>31235</v>
          </cell>
        </row>
        <row r="196">
          <cell r="A196">
            <v>230</v>
          </cell>
          <cell r="B196" t="str">
            <v>Emanoel da Silva</v>
          </cell>
          <cell r="C196" t="str">
            <v>UP</v>
          </cell>
          <cell r="H196" t="str">
            <v>8527282-9</v>
          </cell>
          <cell r="M196" t="str">
            <v>9914 9160</v>
          </cell>
          <cell r="Q196" t="str">
            <v>M</v>
          </cell>
          <cell r="R196">
            <v>1900</v>
          </cell>
        </row>
        <row r="197">
          <cell r="A197">
            <v>231</v>
          </cell>
          <cell r="B197" t="str">
            <v>Werner Dorow</v>
          </cell>
          <cell r="C197" t="str">
            <v>UP</v>
          </cell>
          <cell r="H197">
            <v>1399221</v>
          </cell>
          <cell r="Q197" t="str">
            <v>M</v>
          </cell>
          <cell r="R197">
            <v>24670</v>
          </cell>
        </row>
        <row r="198">
          <cell r="A198">
            <v>195</v>
          </cell>
          <cell r="B198" t="str">
            <v>Denise Beffart Paludo</v>
          </cell>
          <cell r="C198" t="str">
            <v>UP</v>
          </cell>
          <cell r="H198">
            <v>1699270</v>
          </cell>
          <cell r="M198">
            <v>84337563</v>
          </cell>
          <cell r="Q198" t="str">
            <v>F</v>
          </cell>
          <cell r="R198">
            <v>24790</v>
          </cell>
        </row>
        <row r="199">
          <cell r="A199">
            <v>196</v>
          </cell>
          <cell r="B199" t="str">
            <v>Emanuel da Silva</v>
          </cell>
          <cell r="C199" t="str">
            <v>UP</v>
          </cell>
          <cell r="H199" t="str">
            <v>8527282-9</v>
          </cell>
          <cell r="M199" t="str">
            <v>9914 9160</v>
          </cell>
          <cell r="Q199" t="str">
            <v>M</v>
          </cell>
          <cell r="R199">
            <v>24545</v>
          </cell>
        </row>
        <row r="200">
          <cell r="A200">
            <v>197</v>
          </cell>
          <cell r="B200" t="str">
            <v>Ricardo da Silva</v>
          </cell>
          <cell r="C200" t="str">
            <v>UP</v>
          </cell>
          <cell r="H200">
            <v>4996919</v>
          </cell>
          <cell r="M200">
            <v>99150223</v>
          </cell>
          <cell r="Q200" t="str">
            <v>M</v>
          </cell>
          <cell r="R200">
            <v>32176</v>
          </cell>
        </row>
        <row r="201">
          <cell r="A201">
            <v>198</v>
          </cell>
          <cell r="B201" t="str">
            <v>Lucas henrique Zardo</v>
          </cell>
          <cell r="C201" t="str">
            <v>COEB</v>
          </cell>
          <cell r="H201" t="str">
            <v/>
          </cell>
          <cell r="Q201" t="str">
            <v>M</v>
          </cell>
          <cell r="R201">
            <v>37172</v>
          </cell>
        </row>
        <row r="202">
          <cell r="A202">
            <v>199</v>
          </cell>
          <cell r="B202" t="str">
            <v>Camila Barbosa  Foschiera</v>
          </cell>
          <cell r="C202" t="str">
            <v>COEB</v>
          </cell>
          <cell r="H202">
            <v>6036794</v>
          </cell>
          <cell r="Q202" t="str">
            <v>F</v>
          </cell>
          <cell r="R202">
            <v>37888</v>
          </cell>
        </row>
        <row r="203">
          <cell r="A203">
            <v>200</v>
          </cell>
          <cell r="B203" t="str">
            <v>Everson Vieira da Silva</v>
          </cell>
          <cell r="C203" t="str">
            <v>COEB</v>
          </cell>
          <cell r="H203">
            <v>6943681</v>
          </cell>
          <cell r="Q203" t="str">
            <v>M</v>
          </cell>
          <cell r="R203">
            <v>37885</v>
          </cell>
        </row>
        <row r="204">
          <cell r="A204">
            <v>201</v>
          </cell>
          <cell r="B204" t="str">
            <v>Fernanda Fiorese Rauber</v>
          </cell>
          <cell r="C204" t="str">
            <v>COEB</v>
          </cell>
          <cell r="H204" t="str">
            <v/>
          </cell>
          <cell r="Q204" t="str">
            <v>F</v>
          </cell>
          <cell r="R204">
            <v>38109</v>
          </cell>
        </row>
        <row r="205">
          <cell r="A205">
            <v>202</v>
          </cell>
          <cell r="B205" t="str">
            <v>Marlon Zanetti</v>
          </cell>
          <cell r="C205" t="str">
            <v>COEB</v>
          </cell>
          <cell r="H205" t="str">
            <v/>
          </cell>
          <cell r="Q205" t="str">
            <v>M</v>
          </cell>
          <cell r="R205">
            <v>37617</v>
          </cell>
        </row>
        <row r="206">
          <cell r="A206">
            <v>203</v>
          </cell>
          <cell r="B206" t="str">
            <v>Karina Barbosa Riboli</v>
          </cell>
          <cell r="C206" t="str">
            <v>COEB</v>
          </cell>
          <cell r="H206">
            <v>6936818</v>
          </cell>
          <cell r="Q206" t="str">
            <v>F</v>
          </cell>
          <cell r="R206">
            <v>38337</v>
          </cell>
        </row>
        <row r="207">
          <cell r="A207">
            <v>204</v>
          </cell>
          <cell r="B207" t="str">
            <v>MATEUS PIOLI KITZIG</v>
          </cell>
          <cell r="C207" t="str">
            <v>ABC</v>
          </cell>
          <cell r="H207" t="str">
            <v>9.234.703-6</v>
          </cell>
          <cell r="Q207" t="str">
            <v>M</v>
          </cell>
          <cell r="R207">
            <v>36083</v>
          </cell>
        </row>
        <row r="208">
          <cell r="A208">
            <v>205</v>
          </cell>
          <cell r="B208" t="str">
            <v>LAURA SANTI BERTOTTO</v>
          </cell>
          <cell r="C208" t="str">
            <v>ABC</v>
          </cell>
          <cell r="H208">
            <v>5932950</v>
          </cell>
          <cell r="Q208" t="str">
            <v>F</v>
          </cell>
          <cell r="R208">
            <v>38292</v>
          </cell>
        </row>
        <row r="209">
          <cell r="A209">
            <v>206</v>
          </cell>
          <cell r="B209" t="str">
            <v>NICOLAS TELIS DE SOUZA DIAS</v>
          </cell>
          <cell r="C209" t="str">
            <v>ABC</v>
          </cell>
          <cell r="Q209" t="str">
            <v>M</v>
          </cell>
          <cell r="R209">
            <v>38283</v>
          </cell>
        </row>
        <row r="210">
          <cell r="A210">
            <v>207</v>
          </cell>
          <cell r="B210" t="str">
            <v>RODOLFO MACHADO DE SOUZA SEGUNDO</v>
          </cell>
          <cell r="C210" t="str">
            <v>ABC</v>
          </cell>
          <cell r="Q210" t="str">
            <v>M</v>
          </cell>
          <cell r="R210">
            <v>31945</v>
          </cell>
        </row>
        <row r="211">
          <cell r="A211">
            <v>208</v>
          </cell>
          <cell r="B211" t="str">
            <v>WILSON ROBERTO DE OLIVEIRA DOMINGOS</v>
          </cell>
          <cell r="C211" t="str">
            <v>ABC</v>
          </cell>
          <cell r="Q211" t="str">
            <v>M</v>
          </cell>
          <cell r="R211">
            <v>27853</v>
          </cell>
        </row>
        <row r="212">
          <cell r="A212">
            <v>209</v>
          </cell>
          <cell r="B212" t="str">
            <v>JHONATAN BEHRENS</v>
          </cell>
          <cell r="C212" t="str">
            <v>ABC</v>
          </cell>
          <cell r="Q212" t="str">
            <v>M</v>
          </cell>
          <cell r="R212">
            <v>35969</v>
          </cell>
        </row>
        <row r="213">
          <cell r="A213">
            <v>210</v>
          </cell>
          <cell r="B213" t="str">
            <v>REVANIR ANCIUTTI</v>
          </cell>
          <cell r="C213" t="str">
            <v>ABC</v>
          </cell>
          <cell r="Q213" t="str">
            <v>M</v>
          </cell>
          <cell r="R213">
            <v>27946</v>
          </cell>
        </row>
        <row r="214">
          <cell r="A214">
            <v>211</v>
          </cell>
          <cell r="B214" t="str">
            <v>CRISTIAN GUSTAVO ZARDO</v>
          </cell>
          <cell r="C214" t="str">
            <v>ABC</v>
          </cell>
          <cell r="Q214" t="str">
            <v>M</v>
          </cell>
          <cell r="R214">
            <v>38235</v>
          </cell>
        </row>
        <row r="215">
          <cell r="A215">
            <v>212</v>
          </cell>
          <cell r="B215" t="str">
            <v>JOÃO ANTONIO PIAZZON</v>
          </cell>
          <cell r="C215" t="str">
            <v>ABC</v>
          </cell>
          <cell r="H215">
            <v>6738984</v>
          </cell>
          <cell r="Q215" t="str">
            <v>M</v>
          </cell>
          <cell r="R215">
            <v>38223</v>
          </cell>
        </row>
        <row r="216">
          <cell r="A216">
            <v>213</v>
          </cell>
          <cell r="B216" t="str">
            <v>GUSTAVO BORGHETTI RIBEIRO</v>
          </cell>
          <cell r="C216" t="str">
            <v>ABC</v>
          </cell>
          <cell r="H216">
            <v>5070978</v>
          </cell>
          <cell r="Q216" t="str">
            <v>M</v>
          </cell>
          <cell r="R216">
            <v>36298</v>
          </cell>
        </row>
        <row r="217">
          <cell r="A217">
            <v>214</v>
          </cell>
          <cell r="B217" t="str">
            <v>Silvino D. U. Kiatkosky</v>
          </cell>
          <cell r="C217" t="str">
            <v>AJB</v>
          </cell>
          <cell r="H217" t="str">
            <v>5.428.541-0</v>
          </cell>
          <cell r="Q217" t="str">
            <v>M</v>
          </cell>
          <cell r="R217">
            <v>36090</v>
          </cell>
        </row>
        <row r="218">
          <cell r="A218">
            <v>216</v>
          </cell>
          <cell r="B218" t="str">
            <v>Jarlei Correia</v>
          </cell>
          <cell r="C218" t="str">
            <v>AMOB</v>
          </cell>
          <cell r="H218">
            <v>6780529</v>
          </cell>
          <cell r="M218">
            <v>4988542109</v>
          </cell>
          <cell r="Q218" t="str">
            <v>M</v>
          </cell>
          <cell r="R218">
            <v>36777</v>
          </cell>
        </row>
        <row r="219">
          <cell r="A219">
            <v>217</v>
          </cell>
          <cell r="B219" t="str">
            <v>Letícia Pinto Andres</v>
          </cell>
          <cell r="C219" t="str">
            <v>AMOB</v>
          </cell>
          <cell r="H219">
            <v>6822727</v>
          </cell>
          <cell r="M219">
            <v>4999147908</v>
          </cell>
          <cell r="Q219" t="str">
            <v>F</v>
          </cell>
          <cell r="R219">
            <v>39349</v>
          </cell>
        </row>
        <row r="220">
          <cell r="A220">
            <v>218</v>
          </cell>
          <cell r="B220" t="str">
            <v>Lucas Johan Morandine</v>
          </cell>
          <cell r="C220" t="str">
            <v>AMOB</v>
          </cell>
          <cell r="H220">
            <v>6984831</v>
          </cell>
          <cell r="M220">
            <v>99694820</v>
          </cell>
          <cell r="Q220" t="str">
            <v>M</v>
          </cell>
          <cell r="R220">
            <v>38856</v>
          </cell>
        </row>
        <row r="221">
          <cell r="A221">
            <v>219</v>
          </cell>
          <cell r="B221" t="str">
            <v>Paula Tomachiski</v>
          </cell>
          <cell r="C221" t="str">
            <v>AMOB</v>
          </cell>
          <cell r="H221">
            <v>4797430</v>
          </cell>
          <cell r="M221">
            <v>4999156445</v>
          </cell>
          <cell r="Q221" t="str">
            <v>F</v>
          </cell>
          <cell r="R221">
            <v>32344</v>
          </cell>
        </row>
        <row r="222">
          <cell r="A222">
            <v>220</v>
          </cell>
          <cell r="B222" t="str">
            <v>Felipe H.Condessa</v>
          </cell>
          <cell r="C222" t="str">
            <v>BBC</v>
          </cell>
          <cell r="H222">
            <v>6083969</v>
          </cell>
          <cell r="Q222" t="str">
            <v>M</v>
          </cell>
          <cell r="R222">
            <v>36216</v>
          </cell>
        </row>
        <row r="223">
          <cell r="A223">
            <v>221</v>
          </cell>
          <cell r="B223" t="str">
            <v>Rodrigo H.Condessa</v>
          </cell>
          <cell r="C223" t="str">
            <v>BBC</v>
          </cell>
          <cell r="H223">
            <v>6083972</v>
          </cell>
          <cell r="Q223" t="str">
            <v>M</v>
          </cell>
          <cell r="R223">
            <v>36635</v>
          </cell>
        </row>
        <row r="224">
          <cell r="A224">
            <v>222</v>
          </cell>
          <cell r="B224" t="str">
            <v>ROBSON ARON ARTEN</v>
          </cell>
          <cell r="C224" t="str">
            <v>CEMMA</v>
          </cell>
          <cell r="H224">
            <v>6402841</v>
          </cell>
          <cell r="M224">
            <v>4784562190</v>
          </cell>
          <cell r="Q224" t="str">
            <v>M</v>
          </cell>
          <cell r="R224">
            <v>36636</v>
          </cell>
        </row>
        <row r="225">
          <cell r="A225">
            <v>223</v>
          </cell>
          <cell r="B225" t="str">
            <v>LUCAS EDUARDO ARTEN</v>
          </cell>
          <cell r="C225" t="str">
            <v>CEMMA</v>
          </cell>
          <cell r="H225">
            <v>6092071</v>
          </cell>
          <cell r="M225">
            <v>4784562190</v>
          </cell>
          <cell r="Q225" t="str">
            <v>M</v>
          </cell>
          <cell r="R225">
            <v>38560</v>
          </cell>
        </row>
        <row r="226">
          <cell r="A226">
            <v>224</v>
          </cell>
          <cell r="B226" t="str">
            <v>ARCELIO VINICIUS LIEBL</v>
          </cell>
          <cell r="C226" t="str">
            <v>CEMMA</v>
          </cell>
          <cell r="H226">
            <v>6739807</v>
          </cell>
          <cell r="M226">
            <v>4784562190</v>
          </cell>
          <cell r="Q226" t="str">
            <v>M</v>
          </cell>
          <cell r="R226">
            <v>37867</v>
          </cell>
        </row>
        <row r="227">
          <cell r="A227">
            <v>225</v>
          </cell>
          <cell r="B227" t="str">
            <v>LUCIANO SERGIO ARTEN</v>
          </cell>
          <cell r="C227" t="str">
            <v>CEMMA</v>
          </cell>
          <cell r="H227">
            <v>2243052</v>
          </cell>
          <cell r="M227">
            <v>4784562190</v>
          </cell>
          <cell r="Q227" t="str">
            <v>M</v>
          </cell>
          <cell r="R227">
            <v>26716</v>
          </cell>
        </row>
        <row r="228">
          <cell r="A228">
            <v>215</v>
          </cell>
          <cell r="B228" t="str">
            <v>KLEVERSON JORGE</v>
          </cell>
          <cell r="C228" t="str">
            <v>CEMMA</v>
          </cell>
          <cell r="H228">
            <v>3557002</v>
          </cell>
          <cell r="M228">
            <v>4784562190</v>
          </cell>
          <cell r="Q228" t="str">
            <v>M</v>
          </cell>
          <cell r="R228">
            <v>28934</v>
          </cell>
        </row>
        <row r="229">
          <cell r="A229">
            <v>226</v>
          </cell>
          <cell r="B229" t="str">
            <v>LEANDRO JACOB ARTEN</v>
          </cell>
          <cell r="C229" t="str">
            <v>CEMMA</v>
          </cell>
          <cell r="H229">
            <v>3685124</v>
          </cell>
          <cell r="M229">
            <v>4784562190</v>
          </cell>
          <cell r="Q229" t="str">
            <v>M</v>
          </cell>
          <cell r="R229">
            <v>29987</v>
          </cell>
        </row>
        <row r="230">
          <cell r="A230">
            <v>227</v>
          </cell>
          <cell r="B230" t="str">
            <v>Vitor Alves</v>
          </cell>
          <cell r="C230" t="str">
            <v>IBAD</v>
          </cell>
          <cell r="H230" t="str">
            <v/>
          </cell>
          <cell r="Q230" t="str">
            <v>M</v>
          </cell>
          <cell r="R230">
            <v>37409</v>
          </cell>
        </row>
        <row r="231">
          <cell r="A231">
            <v>228</v>
          </cell>
          <cell r="B231" t="str">
            <v>Ramon Maiberg</v>
          </cell>
          <cell r="C231" t="str">
            <v>IBAD</v>
          </cell>
          <cell r="H231">
            <v>6727709</v>
          </cell>
          <cell r="Q231" t="str">
            <v>M</v>
          </cell>
          <cell r="R231">
            <v>36776</v>
          </cell>
        </row>
        <row r="232">
          <cell r="A232">
            <v>229</v>
          </cell>
          <cell r="B232" t="str">
            <v>Diego Rodrigo Dallabona</v>
          </cell>
          <cell r="C232" t="str">
            <v>IBAD</v>
          </cell>
          <cell r="H232">
            <v>5368020</v>
          </cell>
          <cell r="M232" t="str">
            <v>47 88257493</v>
          </cell>
          <cell r="Q232" t="str">
            <v>M</v>
          </cell>
          <cell r="R232">
            <v>35922</v>
          </cell>
        </row>
        <row r="233">
          <cell r="A233">
            <v>232</v>
          </cell>
          <cell r="B233" t="str">
            <v>CRISTIANO URIO</v>
          </cell>
          <cell r="C233" t="str">
            <v>ABC</v>
          </cell>
          <cell r="H233">
            <v>2660558</v>
          </cell>
          <cell r="Q233" t="str">
            <v>M</v>
          </cell>
          <cell r="R233">
            <v>27640</v>
          </cell>
        </row>
        <row r="234">
          <cell r="A234">
            <v>234</v>
          </cell>
          <cell r="B234" t="str">
            <v>Luiz Gustavo de Adolfo</v>
          </cell>
          <cell r="C234" t="str">
            <v>COEB</v>
          </cell>
          <cell r="H234">
            <v>6461621</v>
          </cell>
          <cell r="Q234" t="str">
            <v>M</v>
          </cell>
          <cell r="R234">
            <v>37559</v>
          </cell>
        </row>
        <row r="235">
          <cell r="A235">
            <v>235</v>
          </cell>
          <cell r="B235" t="str">
            <v>Camila Foscheira</v>
          </cell>
          <cell r="C235" t="str">
            <v>COEB</v>
          </cell>
          <cell r="H235">
            <v>6936794</v>
          </cell>
          <cell r="Q235" t="str">
            <v>F</v>
          </cell>
          <cell r="R235">
            <v>37826</v>
          </cell>
        </row>
        <row r="236">
          <cell r="A236">
            <v>236</v>
          </cell>
          <cell r="B236" t="str">
            <v>Lucas Henrique Zardo</v>
          </cell>
          <cell r="C236" t="str">
            <v>COEB</v>
          </cell>
          <cell r="H236">
            <v>5889799</v>
          </cell>
          <cell r="Q236" t="str">
            <v>M</v>
          </cell>
          <cell r="R236">
            <v>37172</v>
          </cell>
        </row>
        <row r="237">
          <cell r="A237">
            <v>237</v>
          </cell>
          <cell r="B237" t="str">
            <v>Fernanda Fiorese Rauber</v>
          </cell>
          <cell r="C237" t="str">
            <v>COEB</v>
          </cell>
          <cell r="H237">
            <v>7126049</v>
          </cell>
          <cell r="Q237" t="str">
            <v>F</v>
          </cell>
          <cell r="R237">
            <v>38109</v>
          </cell>
        </row>
        <row r="238">
          <cell r="A238">
            <v>238</v>
          </cell>
          <cell r="B238" t="str">
            <v>Marlon Zanetti</v>
          </cell>
          <cell r="C238" t="str">
            <v>COEB</v>
          </cell>
          <cell r="H238">
            <v>6701285</v>
          </cell>
          <cell r="Q238" t="str">
            <v>M</v>
          </cell>
          <cell r="R238">
            <v>37617</v>
          </cell>
        </row>
        <row r="239">
          <cell r="A239">
            <v>239</v>
          </cell>
          <cell r="B239" t="str">
            <v>Everson Vieira da Silva</v>
          </cell>
          <cell r="C239" t="str">
            <v>COEB</v>
          </cell>
          <cell r="H239">
            <v>6943681</v>
          </cell>
          <cell r="Q239" t="str">
            <v>M</v>
          </cell>
          <cell r="R239">
            <v>37823</v>
          </cell>
        </row>
        <row r="240">
          <cell r="A240">
            <v>240</v>
          </cell>
          <cell r="B240" t="str">
            <v>Maria Eduarda Delariva</v>
          </cell>
          <cell r="C240" t="str">
            <v>COEB</v>
          </cell>
          <cell r="H240">
            <v>1026307949</v>
          </cell>
          <cell r="Q240" t="str">
            <v>F</v>
          </cell>
          <cell r="R240">
            <v>38558</v>
          </cell>
        </row>
        <row r="241">
          <cell r="A241">
            <v>241</v>
          </cell>
          <cell r="B241" t="str">
            <v>Brenda Dalmolin Agostinetto</v>
          </cell>
          <cell r="C241" t="str">
            <v>COEB</v>
          </cell>
          <cell r="H241">
            <v>7057388</v>
          </cell>
          <cell r="Q241" t="str">
            <v>F</v>
          </cell>
          <cell r="R241">
            <v>39119</v>
          </cell>
        </row>
        <row r="242">
          <cell r="A242">
            <v>242</v>
          </cell>
          <cell r="B242" t="str">
            <v>Betina Pulter Rucks</v>
          </cell>
          <cell r="C242" t="str">
            <v>COEB</v>
          </cell>
          <cell r="H242">
            <v>7053763</v>
          </cell>
          <cell r="Q242" t="str">
            <v>F</v>
          </cell>
          <cell r="R242">
            <v>38402</v>
          </cell>
        </row>
        <row r="243">
          <cell r="A243">
            <v>243</v>
          </cell>
          <cell r="B243" t="str">
            <v>Luiz Fernando de Adolfo</v>
          </cell>
          <cell r="C243" t="str">
            <v>COEB</v>
          </cell>
          <cell r="H243">
            <v>6643687</v>
          </cell>
          <cell r="Q243" t="str">
            <v>M</v>
          </cell>
          <cell r="R243">
            <v>38249</v>
          </cell>
        </row>
        <row r="244">
          <cell r="A244">
            <v>244</v>
          </cell>
          <cell r="B244" t="str">
            <v>Mateus  ZardoTrentin</v>
          </cell>
          <cell r="C244" t="str">
            <v>COEB</v>
          </cell>
          <cell r="Q244" t="str">
            <v>M</v>
          </cell>
          <cell r="R244">
            <v>39009</v>
          </cell>
        </row>
        <row r="245">
          <cell r="A245">
            <v>245</v>
          </cell>
          <cell r="B245" t="str">
            <v>Cristian Zanetti</v>
          </cell>
          <cell r="C245" t="str">
            <v>COEB</v>
          </cell>
          <cell r="Q245" t="str">
            <v>M</v>
          </cell>
          <cell r="R245">
            <v>38831</v>
          </cell>
        </row>
        <row r="246">
          <cell r="A246">
            <v>246</v>
          </cell>
          <cell r="B246" t="str">
            <v>Amanda Bergamaschi  Molossi</v>
          </cell>
          <cell r="C246" t="str">
            <v>COEB</v>
          </cell>
          <cell r="Q246" t="str">
            <v>F</v>
          </cell>
          <cell r="R246">
            <v>38857</v>
          </cell>
        </row>
        <row r="247">
          <cell r="A247">
            <v>247</v>
          </cell>
          <cell r="B247" t="str">
            <v>Gabriel  Vitor Rosário</v>
          </cell>
          <cell r="C247" t="str">
            <v>COEB</v>
          </cell>
          <cell r="Q247" t="str">
            <v>M</v>
          </cell>
          <cell r="R247">
            <v>38774</v>
          </cell>
        </row>
        <row r="248">
          <cell r="A248">
            <v>248</v>
          </cell>
          <cell r="B248" t="str">
            <v>Juliane Zaboenco</v>
          </cell>
          <cell r="C248" t="str">
            <v>COEB</v>
          </cell>
          <cell r="Q248" t="str">
            <v>F</v>
          </cell>
          <cell r="R248">
            <v>36973</v>
          </cell>
        </row>
        <row r="249">
          <cell r="A249">
            <v>249</v>
          </cell>
          <cell r="B249" t="str">
            <v>Karina Riboli</v>
          </cell>
          <cell r="C249" t="str">
            <v>COEB</v>
          </cell>
          <cell r="H249">
            <v>6936818</v>
          </cell>
          <cell r="Q249" t="str">
            <v>F</v>
          </cell>
          <cell r="R249">
            <v>38033</v>
          </cell>
        </row>
        <row r="250">
          <cell r="A250">
            <v>250</v>
          </cell>
          <cell r="B250" t="str">
            <v>Beatriz Dalacorte</v>
          </cell>
          <cell r="C250" t="str">
            <v>COEB</v>
          </cell>
          <cell r="H250">
            <v>6493469</v>
          </cell>
          <cell r="Q250" t="str">
            <v>F</v>
          </cell>
          <cell r="R250">
            <v>37302</v>
          </cell>
        </row>
        <row r="251">
          <cell r="A251">
            <v>251</v>
          </cell>
          <cell r="B251" t="str">
            <v>Luiz Antonio Casonatto Dalberto</v>
          </cell>
          <cell r="C251" t="str">
            <v>COEB</v>
          </cell>
          <cell r="H251">
            <v>6748063</v>
          </cell>
          <cell r="Q251" t="str">
            <v>M</v>
          </cell>
          <cell r="R251">
            <v>39146</v>
          </cell>
        </row>
        <row r="252">
          <cell r="A252">
            <v>252</v>
          </cell>
          <cell r="B252" t="str">
            <v>Jhennifer Luise Daniel Giovanoni</v>
          </cell>
          <cell r="C252" t="str">
            <v>COEB</v>
          </cell>
          <cell r="H252">
            <v>6987839</v>
          </cell>
          <cell r="Q252" t="str">
            <v>F</v>
          </cell>
          <cell r="R252">
            <v>39265</v>
          </cell>
        </row>
        <row r="253">
          <cell r="A253">
            <v>253</v>
          </cell>
          <cell r="B253" t="str">
            <v>Sara Morgan Zanchet</v>
          </cell>
          <cell r="C253" t="str">
            <v>COEB</v>
          </cell>
          <cell r="H253">
            <v>6980277</v>
          </cell>
          <cell r="Q253" t="str">
            <v>F</v>
          </cell>
          <cell r="R253">
            <v>38796</v>
          </cell>
        </row>
        <row r="254">
          <cell r="A254">
            <v>254</v>
          </cell>
          <cell r="B254" t="str">
            <v>Nathan Gabriel Hertel</v>
          </cell>
          <cell r="C254" t="str">
            <v>IBAD</v>
          </cell>
          <cell r="H254">
            <v>52322742</v>
          </cell>
          <cell r="Q254" t="str">
            <v>M</v>
          </cell>
          <cell r="R254">
            <v>36748</v>
          </cell>
        </row>
        <row r="255">
          <cell r="A255">
            <v>255</v>
          </cell>
          <cell r="B255" t="str">
            <v>Carlos Alexandre Selbmann</v>
          </cell>
          <cell r="C255" t="str">
            <v>IBAD</v>
          </cell>
          <cell r="H255">
            <v>6517297</v>
          </cell>
          <cell r="Q255" t="str">
            <v>M</v>
          </cell>
          <cell r="R255">
            <v>35713</v>
          </cell>
        </row>
        <row r="256">
          <cell r="A256">
            <v>256</v>
          </cell>
          <cell r="B256" t="str">
            <v>Paulo Heinzen Pfeiffer</v>
          </cell>
          <cell r="C256" t="str">
            <v>IBAD</v>
          </cell>
          <cell r="H256">
            <v>6972989</v>
          </cell>
          <cell r="Q256" t="str">
            <v>M</v>
          </cell>
          <cell r="R256">
            <v>37088</v>
          </cell>
        </row>
        <row r="257">
          <cell r="A257">
            <v>257</v>
          </cell>
          <cell r="B257" t="str">
            <v>Hilton Fernandes</v>
          </cell>
          <cell r="C257" t="str">
            <v>Independ.</v>
          </cell>
          <cell r="Q257" t="str">
            <v>M</v>
          </cell>
        </row>
        <row r="258">
          <cell r="A258">
            <v>258</v>
          </cell>
          <cell r="B258" t="str">
            <v>ROSANE DE LIMA ZARDO</v>
          </cell>
          <cell r="C258" t="str">
            <v>ABC</v>
          </cell>
          <cell r="Q258" t="str">
            <v>F</v>
          </cell>
          <cell r="R258">
            <v>26733</v>
          </cell>
        </row>
        <row r="259">
          <cell r="A259">
            <v>259</v>
          </cell>
          <cell r="B259" t="str">
            <v>RAFAEL ELIAS MACHADO</v>
          </cell>
          <cell r="C259" t="str">
            <v>ABC</v>
          </cell>
          <cell r="Q259" t="str">
            <v>M</v>
          </cell>
          <cell r="R259">
            <v>36762</v>
          </cell>
        </row>
        <row r="260">
          <cell r="A260">
            <v>260</v>
          </cell>
          <cell r="B260" t="str">
            <v>Cintia Pelentier Weiss</v>
          </cell>
          <cell r="C260" t="str">
            <v>AMOB</v>
          </cell>
          <cell r="Q260" t="str">
            <v>F</v>
          </cell>
          <cell r="R260">
            <v>28831</v>
          </cell>
        </row>
        <row r="261">
          <cell r="A261">
            <v>261</v>
          </cell>
          <cell r="B261" t="str">
            <v>Claus Hoeltgebaum</v>
          </cell>
          <cell r="C261" t="str">
            <v>BBC</v>
          </cell>
          <cell r="M261">
            <v>33394795</v>
          </cell>
          <cell r="Q261" t="str">
            <v>M</v>
          </cell>
          <cell r="R261">
            <v>35565</v>
          </cell>
        </row>
        <row r="262">
          <cell r="A262">
            <v>262</v>
          </cell>
          <cell r="B262" t="str">
            <v>Marion Hoeltgebaum</v>
          </cell>
          <cell r="C262" t="str">
            <v>BBC</v>
          </cell>
          <cell r="M262">
            <v>33394795</v>
          </cell>
          <cell r="Q262" t="str">
            <v>F</v>
          </cell>
          <cell r="R262">
            <v>36631</v>
          </cell>
        </row>
        <row r="263">
          <cell r="A263">
            <v>263</v>
          </cell>
          <cell r="B263" t="str">
            <v>Rolf Hoeltgebaum</v>
          </cell>
          <cell r="C263" t="str">
            <v>BBC</v>
          </cell>
          <cell r="H263" t="str">
            <v>743.445-6</v>
          </cell>
          <cell r="M263">
            <v>33394795</v>
          </cell>
          <cell r="Q263" t="str">
            <v>M</v>
          </cell>
          <cell r="R263">
            <v>18033</v>
          </cell>
        </row>
        <row r="264">
          <cell r="A264">
            <v>264</v>
          </cell>
          <cell r="B264" t="str">
            <v>Vitor Stolarski</v>
          </cell>
          <cell r="C264" t="str">
            <v>CEMMA</v>
          </cell>
          <cell r="H264">
            <v>6109316</v>
          </cell>
          <cell r="Q264" t="str">
            <v>M</v>
          </cell>
          <cell r="R264">
            <v>36924</v>
          </cell>
        </row>
        <row r="265">
          <cell r="A265">
            <v>265</v>
          </cell>
          <cell r="B265" t="str">
            <v>JOILSON DA ROSA</v>
          </cell>
          <cell r="C265" t="str">
            <v>CEMMA</v>
          </cell>
          <cell r="H265">
            <v>7073486</v>
          </cell>
          <cell r="M265">
            <v>4797450293</v>
          </cell>
          <cell r="Q265" t="str">
            <v>M</v>
          </cell>
          <cell r="R265">
            <v>36759</v>
          </cell>
        </row>
        <row r="266">
          <cell r="A266">
            <v>266</v>
          </cell>
          <cell r="B266" t="str">
            <v>ADRIANO LINDNER</v>
          </cell>
          <cell r="C266" t="str">
            <v>CEMMA</v>
          </cell>
          <cell r="H266">
            <v>3852275</v>
          </cell>
          <cell r="M266">
            <v>4784562190</v>
          </cell>
          <cell r="Q266" t="str">
            <v>M</v>
          </cell>
          <cell r="R266">
            <v>28748</v>
          </cell>
        </row>
        <row r="267">
          <cell r="A267">
            <v>267</v>
          </cell>
          <cell r="B267" t="str">
            <v>VITOR EMANUEL KRACHINSKI</v>
          </cell>
          <cell r="C267" t="str">
            <v>CEMMA</v>
          </cell>
          <cell r="H267">
            <v>7320558</v>
          </cell>
          <cell r="M267">
            <v>4784562190</v>
          </cell>
          <cell r="Q267" t="str">
            <v>M</v>
          </cell>
          <cell r="R267">
            <v>37857</v>
          </cell>
        </row>
        <row r="268">
          <cell r="A268">
            <v>268</v>
          </cell>
          <cell r="B268" t="str">
            <v>ANDRÉ LUIS BONAMIGO</v>
          </cell>
          <cell r="C268" t="str">
            <v>CEMMA</v>
          </cell>
          <cell r="H268">
            <v>7023875</v>
          </cell>
          <cell r="M268">
            <v>4784562190</v>
          </cell>
          <cell r="Q268" t="str">
            <v>M</v>
          </cell>
          <cell r="R268">
            <v>37775</v>
          </cell>
        </row>
        <row r="269">
          <cell r="A269">
            <v>269</v>
          </cell>
          <cell r="B269" t="str">
            <v>JAMES DIRCEU CLEMENTE</v>
          </cell>
          <cell r="C269" t="str">
            <v>CEMMA</v>
          </cell>
          <cell r="H269">
            <v>6333057</v>
          </cell>
          <cell r="M269">
            <v>4784562190</v>
          </cell>
          <cell r="Q269" t="str">
            <v>M</v>
          </cell>
          <cell r="R269">
            <v>36624</v>
          </cell>
        </row>
        <row r="270">
          <cell r="A270">
            <v>270</v>
          </cell>
          <cell r="B270" t="str">
            <v>LUCAS BUENO HORT</v>
          </cell>
          <cell r="C270" t="str">
            <v>CEMMA</v>
          </cell>
          <cell r="H270">
            <v>6476917</v>
          </cell>
          <cell r="M270">
            <v>4784562190</v>
          </cell>
          <cell r="Q270" t="str">
            <v>M</v>
          </cell>
          <cell r="R270">
            <v>36698</v>
          </cell>
        </row>
        <row r="271">
          <cell r="A271">
            <v>271</v>
          </cell>
          <cell r="B271" t="str">
            <v>MURILO BUENO HORT</v>
          </cell>
          <cell r="C271" t="str">
            <v>CEMMA</v>
          </cell>
          <cell r="H271">
            <v>6738837</v>
          </cell>
          <cell r="M271">
            <v>4784562190</v>
          </cell>
          <cell r="Q271" t="str">
            <v>M</v>
          </cell>
          <cell r="R271">
            <v>38389</v>
          </cell>
        </row>
        <row r="272">
          <cell r="A272">
            <v>272</v>
          </cell>
          <cell r="B272" t="str">
            <v>THIERRY HENRIQUE PETREÇA</v>
          </cell>
          <cell r="C272" t="str">
            <v>CEMMA</v>
          </cell>
          <cell r="H272">
            <v>6612368</v>
          </cell>
          <cell r="M272">
            <v>4784562190</v>
          </cell>
          <cell r="Q272" t="str">
            <v>M</v>
          </cell>
          <cell r="R272">
            <v>38261</v>
          </cell>
        </row>
        <row r="273">
          <cell r="A273">
            <v>273</v>
          </cell>
          <cell r="B273" t="str">
            <v>LUIZ FELIPE GROCHOSKE</v>
          </cell>
          <cell r="C273" t="str">
            <v>CEMMA</v>
          </cell>
          <cell r="H273">
            <v>6772276</v>
          </cell>
          <cell r="M273">
            <v>4784562190</v>
          </cell>
          <cell r="Q273" t="str">
            <v>M</v>
          </cell>
          <cell r="R273">
            <v>37728</v>
          </cell>
        </row>
        <row r="274">
          <cell r="A274">
            <v>274</v>
          </cell>
          <cell r="B274" t="str">
            <v>YURI ANDREY LESSEL ALVES PIRES</v>
          </cell>
          <cell r="C274" t="str">
            <v>CEMMA</v>
          </cell>
          <cell r="H274">
            <v>5192872</v>
          </cell>
          <cell r="M274">
            <v>4784562190</v>
          </cell>
          <cell r="Q274" t="str">
            <v>M</v>
          </cell>
          <cell r="R274">
            <v>35308</v>
          </cell>
        </row>
        <row r="275">
          <cell r="A275">
            <v>275</v>
          </cell>
          <cell r="B275" t="str">
            <v>ANDRIU KAUE FRANCISCON</v>
          </cell>
          <cell r="C275" t="str">
            <v>CEMMA</v>
          </cell>
          <cell r="H275">
            <v>6218124</v>
          </cell>
          <cell r="M275">
            <v>4784562190</v>
          </cell>
          <cell r="Q275" t="str">
            <v>M</v>
          </cell>
          <cell r="R275">
            <v>36774</v>
          </cell>
        </row>
        <row r="276">
          <cell r="A276">
            <v>276</v>
          </cell>
          <cell r="B276" t="str">
            <v>RUAN DIEGO PEDRO</v>
          </cell>
          <cell r="C276" t="str">
            <v>CEMMA</v>
          </cell>
          <cell r="H276">
            <v>6279582</v>
          </cell>
          <cell r="M276">
            <v>4784562190</v>
          </cell>
          <cell r="Q276" t="str">
            <v>M</v>
          </cell>
          <cell r="R276">
            <v>36279</v>
          </cell>
        </row>
        <row r="277">
          <cell r="A277">
            <v>277</v>
          </cell>
          <cell r="B277" t="str">
            <v>MATHEUS RIBEIRO SIQUEIRA</v>
          </cell>
          <cell r="C277" t="str">
            <v>CEMMA</v>
          </cell>
          <cell r="H277">
            <v>141232371</v>
          </cell>
          <cell r="M277">
            <v>4784562190</v>
          </cell>
          <cell r="Q277" t="str">
            <v>M</v>
          </cell>
          <cell r="R277">
            <v>36681</v>
          </cell>
        </row>
        <row r="278">
          <cell r="A278">
            <v>278</v>
          </cell>
          <cell r="B278" t="str">
            <v>ADILSON DELFINO CABRAL JUNIOR</v>
          </cell>
          <cell r="C278" t="str">
            <v>CEMMA</v>
          </cell>
          <cell r="H278">
            <v>7070766</v>
          </cell>
          <cell r="M278">
            <v>4784562190</v>
          </cell>
          <cell r="Q278" t="str">
            <v>M</v>
          </cell>
          <cell r="R278">
            <v>37504</v>
          </cell>
        </row>
        <row r="279">
          <cell r="A279">
            <v>279</v>
          </cell>
          <cell r="B279" t="str">
            <v>Ricardo Cavallio</v>
          </cell>
          <cell r="C279" t="str">
            <v>COEB</v>
          </cell>
          <cell r="H279">
            <v>4077174</v>
          </cell>
          <cell r="Q279" t="str">
            <v>M</v>
          </cell>
          <cell r="R279">
            <v>31206</v>
          </cell>
        </row>
        <row r="280">
          <cell r="A280">
            <v>280</v>
          </cell>
          <cell r="B280" t="str">
            <v>Francisco Saturnino Chiarelli</v>
          </cell>
          <cell r="C280" t="str">
            <v>IBAD</v>
          </cell>
          <cell r="H280" t="str">
            <v>7R/2494.346</v>
          </cell>
          <cell r="M280" t="str">
            <v>3357-3438</v>
          </cell>
          <cell r="Q280" t="str">
            <v>M</v>
          </cell>
          <cell r="R280">
            <v>25832</v>
          </cell>
        </row>
        <row r="281">
          <cell r="A281">
            <v>281</v>
          </cell>
          <cell r="B281" t="str">
            <v>Lucas Pamplona Perfoll</v>
          </cell>
          <cell r="C281" t="str">
            <v>IBAD</v>
          </cell>
          <cell r="H281">
            <v>6072816</v>
          </cell>
          <cell r="M281">
            <v>92713409</v>
          </cell>
          <cell r="Q281" t="str">
            <v>M</v>
          </cell>
          <cell r="R281">
            <v>36581</v>
          </cell>
        </row>
        <row r="282">
          <cell r="A282">
            <v>282</v>
          </cell>
          <cell r="B282" t="str">
            <v>Victória Baptista</v>
          </cell>
          <cell r="C282" t="str">
            <v>UP</v>
          </cell>
          <cell r="H282">
            <v>5440874</v>
          </cell>
          <cell r="M282">
            <v>99915001</v>
          </cell>
          <cell r="Q282" t="str">
            <v>F</v>
          </cell>
          <cell r="R282">
            <v>36550</v>
          </cell>
        </row>
        <row r="283">
          <cell r="A283">
            <v>283</v>
          </cell>
          <cell r="B283" t="str">
            <v>Thiago Gomes</v>
          </cell>
          <cell r="C283" t="str">
            <v>UP</v>
          </cell>
          <cell r="Q283" t="str">
            <v>M</v>
          </cell>
          <cell r="R283">
            <v>36351</v>
          </cell>
        </row>
        <row r="284">
          <cell r="A284">
            <v>284</v>
          </cell>
          <cell r="B284" t="str">
            <v>Josilene Favretto</v>
          </cell>
          <cell r="C284" t="str">
            <v>AMOB</v>
          </cell>
          <cell r="H284">
            <v>6751592</v>
          </cell>
          <cell r="Q284" t="str">
            <v>F</v>
          </cell>
          <cell r="R284">
            <v>30112</v>
          </cell>
        </row>
        <row r="285">
          <cell r="A285">
            <v>285</v>
          </cell>
          <cell r="B285" t="str">
            <v>Luana Carolina da Silva</v>
          </cell>
          <cell r="C285" t="str">
            <v>AMOB</v>
          </cell>
          <cell r="H285">
            <v>5747640</v>
          </cell>
          <cell r="Q285" t="str">
            <v>F</v>
          </cell>
          <cell r="R285">
            <v>34991</v>
          </cell>
        </row>
        <row r="286">
          <cell r="A286">
            <v>286</v>
          </cell>
          <cell r="B286" t="str">
            <v>Nilson Araújo</v>
          </cell>
          <cell r="C286" t="str">
            <v>AMOB</v>
          </cell>
          <cell r="H286">
            <v>26933</v>
          </cell>
          <cell r="Q286" t="str">
            <v>M</v>
          </cell>
          <cell r="R286">
            <v>26933</v>
          </cell>
        </row>
        <row r="287">
          <cell r="A287">
            <v>287</v>
          </cell>
          <cell r="B287" t="str">
            <v>Felipe Ferreira da Silva</v>
          </cell>
          <cell r="C287" t="str">
            <v>AMOB</v>
          </cell>
          <cell r="H287">
            <v>36249</v>
          </cell>
          <cell r="Q287" t="str">
            <v>M</v>
          </cell>
          <cell r="R287">
            <v>36249</v>
          </cell>
        </row>
        <row r="288">
          <cell r="A288">
            <v>288</v>
          </cell>
          <cell r="B288" t="str">
            <v>Gabriel Holler Krepsky</v>
          </cell>
          <cell r="C288" t="str">
            <v>BBC</v>
          </cell>
          <cell r="Q288" t="str">
            <v>M</v>
          </cell>
          <cell r="R288">
            <v>38041</v>
          </cell>
        </row>
        <row r="289">
          <cell r="A289">
            <v>289</v>
          </cell>
          <cell r="B289" t="str">
            <v>Guilherme Bandoch</v>
          </cell>
          <cell r="C289" t="str">
            <v>BBC</v>
          </cell>
          <cell r="Q289" t="str">
            <v>M</v>
          </cell>
          <cell r="R289">
            <v>37522</v>
          </cell>
        </row>
        <row r="290">
          <cell r="A290">
            <v>290</v>
          </cell>
          <cell r="B290" t="str">
            <v>Leandro Laffront</v>
          </cell>
          <cell r="C290" t="str">
            <v>BBC</v>
          </cell>
          <cell r="Q290" t="str">
            <v>M</v>
          </cell>
          <cell r="R290">
            <v>37259</v>
          </cell>
        </row>
        <row r="291">
          <cell r="A291">
            <v>291</v>
          </cell>
          <cell r="B291" t="str">
            <v>Rodrigo Laffront</v>
          </cell>
          <cell r="C291" t="str">
            <v>BBC</v>
          </cell>
          <cell r="Q291" t="str">
            <v>M</v>
          </cell>
          <cell r="R291">
            <v>36542</v>
          </cell>
        </row>
        <row r="292">
          <cell r="A292">
            <v>292</v>
          </cell>
          <cell r="B292" t="str">
            <v>Gustavo Noriler</v>
          </cell>
          <cell r="C292" t="str">
            <v>BBC</v>
          </cell>
          <cell r="Q292" t="str">
            <v>M</v>
          </cell>
          <cell r="R292">
            <v>37025</v>
          </cell>
        </row>
        <row r="293">
          <cell r="A293">
            <v>293</v>
          </cell>
          <cell r="B293" t="str">
            <v>Luiza Baier Mogk</v>
          </cell>
          <cell r="C293" t="str">
            <v>BBC</v>
          </cell>
          <cell r="Q293" t="str">
            <v>F</v>
          </cell>
          <cell r="R293">
            <v>37120</v>
          </cell>
        </row>
        <row r="294">
          <cell r="A294">
            <v>294</v>
          </cell>
          <cell r="B294" t="str">
            <v>Beatriz Martins</v>
          </cell>
          <cell r="C294" t="str">
            <v>BBC</v>
          </cell>
          <cell r="Q294" t="str">
            <v>F</v>
          </cell>
          <cell r="R294">
            <v>37249</v>
          </cell>
        </row>
        <row r="295">
          <cell r="A295">
            <v>295</v>
          </cell>
          <cell r="B295" t="str">
            <v>Gabriele Lange</v>
          </cell>
          <cell r="C295" t="str">
            <v>BBC</v>
          </cell>
          <cell r="Q295" t="str">
            <v>F</v>
          </cell>
          <cell r="R295">
            <v>36346</v>
          </cell>
        </row>
        <row r="296">
          <cell r="A296">
            <v>296</v>
          </cell>
          <cell r="B296" t="str">
            <v>Alexandre Krepsky</v>
          </cell>
          <cell r="C296" t="str">
            <v>BBC</v>
          </cell>
          <cell r="Q296" t="str">
            <v>M</v>
          </cell>
          <cell r="R296">
            <v>27038</v>
          </cell>
        </row>
        <row r="297">
          <cell r="A297">
            <v>297</v>
          </cell>
          <cell r="B297" t="str">
            <v>Eduarda dos Santos Fuck</v>
          </cell>
          <cell r="C297" t="str">
            <v>Independ.</v>
          </cell>
          <cell r="Q297" t="str">
            <v>F</v>
          </cell>
          <cell r="R297">
            <v>37734</v>
          </cell>
        </row>
        <row r="298">
          <cell r="A298">
            <v>298</v>
          </cell>
          <cell r="B298" t="str">
            <v>Julia dos Santos Fuck</v>
          </cell>
          <cell r="C298" t="str">
            <v>Independ.</v>
          </cell>
          <cell r="Q298" t="str">
            <v>F</v>
          </cell>
          <cell r="R298">
            <v>36798</v>
          </cell>
        </row>
        <row r="299">
          <cell r="A299">
            <v>299</v>
          </cell>
          <cell r="B299" t="str">
            <v>Vitória de Camargo Martins </v>
          </cell>
          <cell r="C299" t="str">
            <v>Independ.</v>
          </cell>
          <cell r="Q299" t="str">
            <v>F</v>
          </cell>
          <cell r="R299">
            <v>36642</v>
          </cell>
        </row>
        <row r="300">
          <cell r="A300">
            <v>300</v>
          </cell>
          <cell r="B300" t="str">
            <v>Cássio Mauricio Fuck</v>
          </cell>
          <cell r="C300" t="str">
            <v>Independ.</v>
          </cell>
          <cell r="Q300" t="str">
            <v>M</v>
          </cell>
          <cell r="R300">
            <v>24571</v>
          </cell>
        </row>
        <row r="301">
          <cell r="A301">
            <v>301</v>
          </cell>
          <cell r="B301" t="str">
            <v>Rafael Bonini</v>
          </cell>
          <cell r="C301" t="str">
            <v>UP</v>
          </cell>
          <cell r="Q301" t="str">
            <v>M</v>
          </cell>
          <cell r="R301">
            <v>34938</v>
          </cell>
        </row>
        <row r="302">
          <cell r="A302">
            <v>302</v>
          </cell>
          <cell r="B302" t="str">
            <v>João Alexandre Müller Fernandes</v>
          </cell>
          <cell r="C302" t="str">
            <v>UP</v>
          </cell>
          <cell r="Q302" t="str">
            <v>M</v>
          </cell>
        </row>
        <row r="303">
          <cell r="A303">
            <v>303</v>
          </cell>
          <cell r="B303" t="str">
            <v>BRUNO SANTOS</v>
          </cell>
          <cell r="C303" t="str">
            <v>ABC</v>
          </cell>
          <cell r="H303">
            <v>6128228</v>
          </cell>
          <cell r="Q303" t="str">
            <v>M</v>
          </cell>
          <cell r="R303">
            <v>36589</v>
          </cell>
        </row>
        <row r="304">
          <cell r="A304">
            <v>304</v>
          </cell>
          <cell r="B304" t="str">
            <v>Nicolas Reinert</v>
          </cell>
          <cell r="C304" t="str">
            <v>UP</v>
          </cell>
          <cell r="M304">
            <v>99162663</v>
          </cell>
          <cell r="Q304" t="str">
            <v>M</v>
          </cell>
          <cell r="R304">
            <v>36141</v>
          </cell>
        </row>
        <row r="305">
          <cell r="A305">
            <v>305</v>
          </cell>
          <cell r="B305" t="str">
            <v>Ana Caroline Bloedorn da Silva</v>
          </cell>
          <cell r="C305" t="str">
            <v>UP</v>
          </cell>
          <cell r="R305">
            <v>24790</v>
          </cell>
        </row>
        <row r="306">
          <cell r="A306">
            <v>306</v>
          </cell>
          <cell r="B306" t="str">
            <v>Bruno Black</v>
          </cell>
          <cell r="C306" t="str">
            <v>UP</v>
          </cell>
          <cell r="R306">
            <v>24790</v>
          </cell>
        </row>
        <row r="307">
          <cell r="A307">
            <v>307</v>
          </cell>
          <cell r="B307" t="str">
            <v>João Cesar Melatti Shuerne</v>
          </cell>
          <cell r="C307" t="str">
            <v>ABADSMIG</v>
          </cell>
          <cell r="H307">
            <v>4007703319</v>
          </cell>
          <cell r="Q307" t="str">
            <v>M</v>
          </cell>
          <cell r="R307">
            <v>22452</v>
          </cell>
        </row>
        <row r="308">
          <cell r="A308">
            <v>308</v>
          </cell>
          <cell r="B308" t="str">
            <v>Sanderson Arten</v>
          </cell>
          <cell r="C308" t="str">
            <v>CEMMA</v>
          </cell>
          <cell r="H308">
            <v>3968270</v>
          </cell>
          <cell r="Q308" t="str">
            <v>M</v>
          </cell>
          <cell r="R308">
            <v>34316</v>
          </cell>
        </row>
        <row r="309">
          <cell r="A309">
            <v>309</v>
          </cell>
          <cell r="B309" t="str">
            <v>Nordson Arten</v>
          </cell>
          <cell r="C309" t="str">
            <v>CEMMA</v>
          </cell>
          <cell r="H309">
            <v>3649933</v>
          </cell>
          <cell r="Q309" t="str">
            <v>M</v>
          </cell>
          <cell r="R309">
            <v>33163</v>
          </cell>
        </row>
        <row r="310">
          <cell r="A310">
            <v>310</v>
          </cell>
          <cell r="B310" t="str">
            <v>Alcindo Hort</v>
          </cell>
          <cell r="C310" t="str">
            <v>CEMMA</v>
          </cell>
          <cell r="H310">
            <v>1486286</v>
          </cell>
          <cell r="Q310" t="str">
            <v>M</v>
          </cell>
          <cell r="R310">
            <v>24516</v>
          </cell>
        </row>
        <row r="311">
          <cell r="A311">
            <v>311</v>
          </cell>
          <cell r="B311" t="str">
            <v>Maria Eduarda Fernandes</v>
          </cell>
          <cell r="C311" t="str">
            <v>CEMMA</v>
          </cell>
          <cell r="H311">
            <v>21769</v>
          </cell>
          <cell r="Q311" t="str">
            <v>F</v>
          </cell>
          <cell r="R311">
            <v>38507</v>
          </cell>
        </row>
        <row r="312">
          <cell r="A312">
            <v>312</v>
          </cell>
          <cell r="B312" t="str">
            <v>José Eduardo Fernandes</v>
          </cell>
          <cell r="C312" t="str">
            <v>CEMMA</v>
          </cell>
          <cell r="H312">
            <v>4783352</v>
          </cell>
          <cell r="Q312" t="str">
            <v>M</v>
          </cell>
          <cell r="R312">
            <v>29125</v>
          </cell>
        </row>
        <row r="313">
          <cell r="A313">
            <v>313</v>
          </cell>
          <cell r="B313" t="str">
            <v>Michele Penkal de Souza</v>
          </cell>
          <cell r="C313" t="str">
            <v>CEMMA</v>
          </cell>
          <cell r="H313">
            <v>6279671</v>
          </cell>
          <cell r="Q313" t="str">
            <v>F</v>
          </cell>
          <cell r="R313">
            <v>36246</v>
          </cell>
        </row>
        <row r="314">
          <cell r="A314">
            <v>314</v>
          </cell>
          <cell r="B314" t="str">
            <v>Sergio Antonio de Souza</v>
          </cell>
          <cell r="C314" t="str">
            <v>CEMMA</v>
          </cell>
          <cell r="H314">
            <v>871591</v>
          </cell>
          <cell r="Q314" t="str">
            <v>M</v>
          </cell>
          <cell r="R314">
            <v>22173</v>
          </cell>
        </row>
        <row r="315">
          <cell r="A315">
            <v>315</v>
          </cell>
          <cell r="B315" t="str">
            <v>Thais Oliveira</v>
          </cell>
          <cell r="C315" t="str">
            <v>CEMMA</v>
          </cell>
          <cell r="H315" t="str">
            <v/>
          </cell>
          <cell r="Q315" t="str">
            <v>F</v>
          </cell>
          <cell r="R315">
            <v>36526</v>
          </cell>
        </row>
        <row r="316">
          <cell r="A316">
            <v>316</v>
          </cell>
          <cell r="B316" t="str">
            <v>Bruno Roberto Cardoso</v>
          </cell>
          <cell r="C316" t="str">
            <v>CEMMA</v>
          </cell>
          <cell r="H316">
            <v>5579996</v>
          </cell>
          <cell r="Q316" t="str">
            <v>M</v>
          </cell>
          <cell r="R316">
            <v>37017</v>
          </cell>
        </row>
        <row r="317">
          <cell r="A317">
            <v>317</v>
          </cell>
          <cell r="B317" t="str">
            <v>Débora Hianca da Rosa Waisczik</v>
          </cell>
          <cell r="C317" t="str">
            <v>IBAD</v>
          </cell>
          <cell r="H317">
            <v>5720575</v>
          </cell>
          <cell r="Q317" t="str">
            <v>F</v>
          </cell>
          <cell r="R317">
            <v>35212</v>
          </cell>
        </row>
        <row r="318">
          <cell r="A318">
            <v>318</v>
          </cell>
          <cell r="B318" t="str">
            <v>Schaynize Prestes Pereira</v>
          </cell>
          <cell r="C318" t="str">
            <v>IBAD</v>
          </cell>
          <cell r="H318">
            <v>6057823</v>
          </cell>
          <cell r="Q318" t="str">
            <v>F</v>
          </cell>
          <cell r="R318">
            <v>34646</v>
          </cell>
        </row>
        <row r="319">
          <cell r="A319">
            <v>319</v>
          </cell>
          <cell r="B319" t="str">
            <v>Carlos Henrique Trentin Graciolli</v>
          </cell>
          <cell r="C319" t="str">
            <v>COEB</v>
          </cell>
          <cell r="H319">
            <v>6629326</v>
          </cell>
          <cell r="Q319" t="str">
            <v>M</v>
          </cell>
          <cell r="R319">
            <v>37314</v>
          </cell>
        </row>
        <row r="320">
          <cell r="A320">
            <v>320</v>
          </cell>
          <cell r="B320" t="str">
            <v>Josoê Angelo Gris</v>
          </cell>
          <cell r="C320" t="str">
            <v>COEB</v>
          </cell>
          <cell r="H320">
            <v>6009764</v>
          </cell>
          <cell r="Q320" t="str">
            <v>M</v>
          </cell>
          <cell r="R320">
            <v>37660</v>
          </cell>
        </row>
        <row r="321">
          <cell r="A321">
            <v>321</v>
          </cell>
          <cell r="B321" t="str">
            <v>Ernesto Claudino Gris</v>
          </cell>
          <cell r="C321" t="str">
            <v>COEB</v>
          </cell>
          <cell r="H321">
            <v>6009763</v>
          </cell>
          <cell r="Q321" t="str">
            <v>M</v>
          </cell>
          <cell r="R321">
            <v>36819</v>
          </cell>
        </row>
        <row r="322">
          <cell r="A322">
            <v>322</v>
          </cell>
          <cell r="B322" t="str">
            <v>Caroline Morais Romanzini</v>
          </cell>
          <cell r="C322" t="str">
            <v>COEB</v>
          </cell>
          <cell r="H322">
            <v>6629463</v>
          </cell>
          <cell r="Q322" t="str">
            <v>F</v>
          </cell>
          <cell r="R322">
            <v>37158</v>
          </cell>
        </row>
        <row r="323">
          <cell r="A323">
            <v>323</v>
          </cell>
          <cell r="B323" t="str">
            <v>Eduardo Zilio Hohn</v>
          </cell>
          <cell r="C323" t="str">
            <v>COEB</v>
          </cell>
          <cell r="H323">
            <v>6743918</v>
          </cell>
          <cell r="Q323" t="str">
            <v>M</v>
          </cell>
          <cell r="R323">
            <v>37558</v>
          </cell>
        </row>
        <row r="324">
          <cell r="A324">
            <v>324</v>
          </cell>
          <cell r="B324" t="str">
            <v>Hellen Maria Negri Dariva </v>
          </cell>
          <cell r="C324" t="str">
            <v>COEB</v>
          </cell>
          <cell r="H324">
            <v>6463458</v>
          </cell>
          <cell r="Q324" t="str">
            <v>F</v>
          </cell>
          <cell r="R324">
            <v>37876</v>
          </cell>
        </row>
        <row r="325">
          <cell r="A325">
            <v>325</v>
          </cell>
          <cell r="B325" t="str">
            <v>Estéfani Batistela</v>
          </cell>
          <cell r="C325" t="str">
            <v>AMOB</v>
          </cell>
          <cell r="H325">
            <v>6988329</v>
          </cell>
          <cell r="M325">
            <v>91068601</v>
          </cell>
          <cell r="Q325" t="str">
            <v>F</v>
          </cell>
          <cell r="R325">
            <v>38289</v>
          </cell>
        </row>
        <row r="326">
          <cell r="A326">
            <v>326</v>
          </cell>
          <cell r="B326" t="str">
            <v>Adonys Dimitri </v>
          </cell>
          <cell r="C326" t="str">
            <v>AMOB</v>
          </cell>
          <cell r="H326">
            <v>6632258</v>
          </cell>
          <cell r="M326">
            <v>91850421</v>
          </cell>
          <cell r="Q326" t="str">
            <v>M</v>
          </cell>
          <cell r="R326">
            <v>37286</v>
          </cell>
        </row>
        <row r="327">
          <cell r="A327">
            <v>327</v>
          </cell>
          <cell r="B327" t="str">
            <v>Eduardo Aparecido da Silva</v>
          </cell>
          <cell r="C327" t="str">
            <v>AMOB</v>
          </cell>
          <cell r="H327">
            <v>7313894</v>
          </cell>
          <cell r="M327">
            <v>91370067</v>
          </cell>
          <cell r="Q327" t="str">
            <v>M</v>
          </cell>
          <cell r="R327">
            <v>36811</v>
          </cell>
        </row>
        <row r="328">
          <cell r="A328">
            <v>328</v>
          </cell>
          <cell r="B328" t="str">
            <v>Nathalia Grondek</v>
          </cell>
          <cell r="C328" t="str">
            <v>AMOB</v>
          </cell>
          <cell r="H328">
            <v>6025221</v>
          </cell>
          <cell r="M328">
            <v>88346509</v>
          </cell>
          <cell r="Q328" t="str">
            <v>F</v>
          </cell>
          <cell r="R328">
            <v>37840</v>
          </cell>
        </row>
        <row r="329">
          <cell r="A329">
            <v>329</v>
          </cell>
          <cell r="B329" t="str">
            <v>Guilherme V. M. Antunes</v>
          </cell>
          <cell r="C329" t="str">
            <v>AMOB</v>
          </cell>
          <cell r="H329">
            <v>6833551</v>
          </cell>
          <cell r="M329">
            <v>4935541523</v>
          </cell>
          <cell r="Q329" t="str">
            <v>M</v>
          </cell>
          <cell r="R329">
            <v>37613</v>
          </cell>
        </row>
        <row r="330">
          <cell r="A330">
            <v>330</v>
          </cell>
          <cell r="B330" t="str">
            <v>Ana Carolina Olivo</v>
          </cell>
          <cell r="C330" t="str">
            <v>AMOB</v>
          </cell>
          <cell r="H330">
            <v>5276520</v>
          </cell>
          <cell r="M330">
            <v>35210564</v>
          </cell>
          <cell r="Q330" t="str">
            <v>F</v>
          </cell>
          <cell r="R330">
            <v>35881</v>
          </cell>
        </row>
        <row r="331">
          <cell r="A331">
            <v>331</v>
          </cell>
          <cell r="B331" t="str">
            <v>Jackson Schiler</v>
          </cell>
          <cell r="C331" t="str">
            <v>AMOB</v>
          </cell>
          <cell r="H331">
            <v>5464039</v>
          </cell>
          <cell r="M331">
            <v>91780696</v>
          </cell>
          <cell r="Q331" t="str">
            <v>M</v>
          </cell>
          <cell r="R331">
            <v>37831</v>
          </cell>
        </row>
        <row r="332">
          <cell r="A332">
            <v>332</v>
          </cell>
          <cell r="B332" t="str">
            <v>Kemilly A. Ebeling</v>
          </cell>
          <cell r="C332" t="str">
            <v>AMOB</v>
          </cell>
          <cell r="H332">
            <v>7423818</v>
          </cell>
          <cell r="M332">
            <v>99720337</v>
          </cell>
          <cell r="Q332" t="str">
            <v>F</v>
          </cell>
          <cell r="R332">
            <v>39094</v>
          </cell>
        </row>
        <row r="333">
          <cell r="A333">
            <v>333</v>
          </cell>
          <cell r="B333" t="str">
            <v>Vinícius H. E. Ribeiro</v>
          </cell>
          <cell r="C333" t="str">
            <v>AMOB</v>
          </cell>
          <cell r="H333">
            <v>6125326</v>
          </cell>
          <cell r="M333">
            <v>99357689</v>
          </cell>
          <cell r="Q333" t="str">
            <v>M</v>
          </cell>
          <cell r="R333">
            <v>38867</v>
          </cell>
        </row>
        <row r="334">
          <cell r="A334">
            <v>334</v>
          </cell>
          <cell r="B334" t="str">
            <v>Natan V. de Lima</v>
          </cell>
          <cell r="C334" t="str">
            <v>AMOB</v>
          </cell>
          <cell r="H334">
            <v>6866605</v>
          </cell>
          <cell r="M334">
            <v>88255091</v>
          </cell>
          <cell r="Q334" t="str">
            <v>M</v>
          </cell>
          <cell r="R334">
            <v>38190</v>
          </cell>
        </row>
        <row r="335">
          <cell r="A335">
            <v>335</v>
          </cell>
          <cell r="B335" t="str">
            <v>Felipe B. de Freitas</v>
          </cell>
          <cell r="C335" t="str">
            <v>AMOB</v>
          </cell>
          <cell r="H335">
            <v>5708675</v>
          </cell>
          <cell r="M335">
            <v>99374157</v>
          </cell>
          <cell r="Q335" t="str">
            <v>M</v>
          </cell>
          <cell r="R335">
            <v>36054</v>
          </cell>
        </row>
        <row r="336">
          <cell r="A336">
            <v>336</v>
          </cell>
          <cell r="B336" t="str">
            <v>João Vicente Weiss</v>
          </cell>
          <cell r="C336" t="str">
            <v>AMOB</v>
          </cell>
          <cell r="H336">
            <v>6793294</v>
          </cell>
          <cell r="M336">
            <v>99798980</v>
          </cell>
          <cell r="Q336" t="str">
            <v>M</v>
          </cell>
          <cell r="R336">
            <v>39765</v>
          </cell>
        </row>
        <row r="337">
          <cell r="A337">
            <v>337</v>
          </cell>
          <cell r="B337" t="str">
            <v>Matheus Ribeiro</v>
          </cell>
          <cell r="C337" t="str">
            <v>AMOB</v>
          </cell>
          <cell r="H337">
            <v>7064194</v>
          </cell>
          <cell r="M337">
            <v>35542496</v>
          </cell>
          <cell r="Q337" t="str">
            <v>M</v>
          </cell>
          <cell r="R337">
            <v>36628</v>
          </cell>
        </row>
        <row r="338">
          <cell r="A338">
            <v>338</v>
          </cell>
          <cell r="B338" t="str">
            <v>Jamilly de Barba Enderle</v>
          </cell>
          <cell r="C338" t="str">
            <v>AMOB</v>
          </cell>
          <cell r="H338">
            <v>6119919</v>
          </cell>
          <cell r="M338">
            <v>88298170</v>
          </cell>
          <cell r="Q338" t="str">
            <v>F</v>
          </cell>
          <cell r="R338">
            <v>37690</v>
          </cell>
        </row>
        <row r="339">
          <cell r="A339">
            <v>339</v>
          </cell>
          <cell r="B339" t="str">
            <v>Wellen Mateus Bortese</v>
          </cell>
          <cell r="C339" t="str">
            <v>AMOB</v>
          </cell>
          <cell r="H339">
            <v>6300739</v>
          </cell>
          <cell r="Q339" t="str">
            <v>M</v>
          </cell>
          <cell r="R339">
            <v>36738</v>
          </cell>
        </row>
        <row r="340">
          <cell r="A340">
            <v>340</v>
          </cell>
          <cell r="B340" t="str">
            <v>Cristian Lemes Serino</v>
          </cell>
          <cell r="C340" t="str">
            <v>AMOB</v>
          </cell>
          <cell r="H340">
            <v>507442</v>
          </cell>
          <cell r="M340">
            <v>99165562</v>
          </cell>
          <cell r="Q340" t="str">
            <v>M</v>
          </cell>
          <cell r="R340">
            <v>31460</v>
          </cell>
        </row>
        <row r="341">
          <cell r="A341">
            <v>341</v>
          </cell>
          <cell r="B341" t="str">
            <v>Eduardo Teles Souza</v>
          </cell>
          <cell r="C341" t="str">
            <v>AMOB</v>
          </cell>
          <cell r="D341" t="str">
            <v/>
          </cell>
          <cell r="M341">
            <v>88402431</v>
          </cell>
          <cell r="Q341" t="str">
            <v>M</v>
          </cell>
          <cell r="R341">
            <v>37563</v>
          </cell>
        </row>
        <row r="342">
          <cell r="A342">
            <v>342</v>
          </cell>
          <cell r="B342" t="str">
            <v>Thiago Bressan Canalli</v>
          </cell>
          <cell r="C342" t="str">
            <v>ABC</v>
          </cell>
          <cell r="H342">
            <v>5790651</v>
          </cell>
          <cell r="Q342" t="str">
            <v>M</v>
          </cell>
          <cell r="R342">
            <v>38026</v>
          </cell>
        </row>
        <row r="343">
          <cell r="A343">
            <v>343</v>
          </cell>
          <cell r="B343" t="str">
            <v>Josete Urio</v>
          </cell>
          <cell r="C343" t="str">
            <v>ABC</v>
          </cell>
          <cell r="Q343" t="str">
            <v>F</v>
          </cell>
          <cell r="R343">
            <v>29392</v>
          </cell>
        </row>
        <row r="344">
          <cell r="A344">
            <v>344</v>
          </cell>
          <cell r="B344" t="str">
            <v>Mateus Rech</v>
          </cell>
          <cell r="C344" t="str">
            <v>ABC</v>
          </cell>
          <cell r="Q344" t="str">
            <v>M</v>
          </cell>
          <cell r="R344">
            <v>36663</v>
          </cell>
        </row>
        <row r="345">
          <cell r="A345">
            <v>345</v>
          </cell>
          <cell r="B345" t="str">
            <v>Henrique Santi Bertotto</v>
          </cell>
          <cell r="C345" t="str">
            <v>ABC</v>
          </cell>
          <cell r="Q345" t="str">
            <v>M</v>
          </cell>
          <cell r="R345">
            <v>37501</v>
          </cell>
        </row>
        <row r="346">
          <cell r="A346">
            <v>346</v>
          </cell>
          <cell r="B346" t="str">
            <v>Bruno Andre Pereira</v>
          </cell>
          <cell r="C346" t="str">
            <v>UP</v>
          </cell>
          <cell r="H346">
            <v>4298183</v>
          </cell>
          <cell r="Q346" t="str">
            <v>M</v>
          </cell>
          <cell r="R346">
            <v>33367</v>
          </cell>
        </row>
        <row r="347">
          <cell r="A347">
            <v>366</v>
          </cell>
          <cell r="B347" t="str">
            <v>Luiz Henrique Galvão </v>
          </cell>
          <cell r="C347" t="str">
            <v>Independ.</v>
          </cell>
          <cell r="H347" t="str">
            <v>13.439.905-8</v>
          </cell>
          <cell r="Q347" t="str">
            <v>M</v>
          </cell>
          <cell r="R347">
            <v>37054</v>
          </cell>
        </row>
        <row r="348">
          <cell r="A348">
            <v>367</v>
          </cell>
          <cell r="B348" t="str">
            <v>Natalia Anderloni</v>
          </cell>
          <cell r="C348" t="str">
            <v>Independ.</v>
          </cell>
          <cell r="H348" t="str">
            <v>13.632.105.6</v>
          </cell>
          <cell r="Q348" t="str">
            <v>F</v>
          </cell>
          <cell r="R348">
            <v>36056</v>
          </cell>
        </row>
        <row r="349">
          <cell r="A349">
            <v>368</v>
          </cell>
          <cell r="B349" t="str">
            <v>Marlon Amaral </v>
          </cell>
          <cell r="C349" t="str">
            <v>Independ.</v>
          </cell>
          <cell r="H349" t="str">
            <v>13.299.539-7</v>
          </cell>
          <cell r="Q349" t="str">
            <v>M</v>
          </cell>
          <cell r="R349">
            <v>36026</v>
          </cell>
        </row>
        <row r="350">
          <cell r="A350">
            <v>369</v>
          </cell>
          <cell r="B350" t="str">
            <v>Lucas Borges </v>
          </cell>
          <cell r="C350" t="str">
            <v>Independ.</v>
          </cell>
          <cell r="H350" t="str">
            <v/>
          </cell>
          <cell r="Q350" t="str">
            <v>M</v>
          </cell>
          <cell r="R350">
            <v>36735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74"/>
  <sheetViews>
    <sheetView zoomScale="90" zoomScaleNormal="90" zoomScalePageLayoutView="0" workbookViewId="0" topLeftCell="A1">
      <selection activeCell="M72" sqref="M72"/>
    </sheetView>
  </sheetViews>
  <sheetFormatPr defaultColWidth="9.140625" defaultRowHeight="12.75"/>
  <cols>
    <col min="1" max="1" width="11.28125" style="0" bestFit="1" customWidth="1"/>
    <col min="2" max="2" width="11.00390625" style="0" bestFit="1" customWidth="1"/>
    <col min="3" max="3" width="7.8515625" style="0" customWidth="1"/>
    <col min="5" max="5" width="15.7109375" style="0" customWidth="1"/>
    <col min="6" max="6" width="14.8515625" style="0" customWidth="1"/>
    <col min="7" max="7" width="13.7109375" style="0" customWidth="1"/>
    <col min="8" max="8" width="7.00390625" style="0" customWidth="1"/>
    <col min="11" max="11" width="12.8515625" style="0" hidden="1" customWidth="1"/>
  </cols>
  <sheetData>
    <row r="1" spans="1:9" ht="8.25" customHeight="1">
      <c r="A1" s="168"/>
      <c r="B1" s="169"/>
      <c r="C1" s="169"/>
      <c r="D1" s="169"/>
      <c r="E1" s="169"/>
      <c r="F1" s="169"/>
      <c r="G1" s="169"/>
      <c r="H1" s="169"/>
      <c r="I1" s="174"/>
    </row>
    <row r="2" spans="1:9" ht="12.75">
      <c r="A2" s="170"/>
      <c r="B2" s="171"/>
      <c r="C2" s="175" t="s">
        <v>690</v>
      </c>
      <c r="D2" s="175"/>
      <c r="E2" s="175"/>
      <c r="F2" s="175"/>
      <c r="G2" s="175"/>
      <c r="H2" s="175"/>
      <c r="I2" s="176"/>
    </row>
    <row r="3" spans="1:9" ht="14.25" customHeight="1">
      <c r="A3" s="170"/>
      <c r="B3" s="171"/>
      <c r="C3" s="175"/>
      <c r="D3" s="175"/>
      <c r="E3" s="175"/>
      <c r="F3" s="175"/>
      <c r="G3" s="175"/>
      <c r="H3" s="175"/>
      <c r="I3" s="176"/>
    </row>
    <row r="4" spans="1:11" ht="16.5" customHeight="1">
      <c r="A4" s="170"/>
      <c r="B4" s="171"/>
      <c r="C4" s="177" t="s">
        <v>691</v>
      </c>
      <c r="D4" s="177"/>
      <c r="E4" s="177"/>
      <c r="F4" s="177"/>
      <c r="G4" s="177"/>
      <c r="H4" s="177"/>
      <c r="I4" s="178"/>
      <c r="K4" s="62" t="s">
        <v>127</v>
      </c>
    </row>
    <row r="5" spans="1:11" ht="24" customHeight="1" thickBot="1">
      <c r="A5" s="172"/>
      <c r="B5" s="173"/>
      <c r="C5" s="11" t="s">
        <v>11</v>
      </c>
      <c r="D5" s="148"/>
      <c r="E5" s="148"/>
      <c r="F5" s="148"/>
      <c r="G5" s="148"/>
      <c r="H5" s="148"/>
      <c r="I5" s="149"/>
      <c r="K5" t="e">
        <f>CONCATENATE("=",LOOKUP(D5,F63:G71,E63:E71))</f>
        <v>#N/A</v>
      </c>
    </row>
    <row r="7" spans="1:9" ht="12.75">
      <c r="A7" s="186" t="s">
        <v>138</v>
      </c>
      <c r="B7" s="187"/>
      <c r="C7" s="187"/>
      <c r="D7" s="187"/>
      <c r="E7" s="187"/>
      <c r="F7" s="187"/>
      <c r="G7" s="187"/>
      <c r="H7" s="187"/>
      <c r="I7" s="187"/>
    </row>
    <row r="8" spans="1:9" ht="12.75">
      <c r="A8" s="187"/>
      <c r="B8" s="187"/>
      <c r="C8" s="187"/>
      <c r="D8" s="187"/>
      <c r="E8" s="187"/>
      <c r="F8" s="187"/>
      <c r="G8" s="187"/>
      <c r="H8" s="187"/>
      <c r="I8" s="187"/>
    </row>
    <row r="9" spans="1:9" ht="55.5" customHeight="1">
      <c r="A9" s="187"/>
      <c r="B9" s="187"/>
      <c r="C9" s="187"/>
      <c r="D9" s="187"/>
      <c r="E9" s="187"/>
      <c r="F9" s="187"/>
      <c r="G9" s="187"/>
      <c r="H9" s="187"/>
      <c r="I9" s="187"/>
    </row>
    <row r="10" ht="13.5" thickBot="1"/>
    <row r="11" spans="1:9" ht="12.75">
      <c r="A11" s="179" t="s">
        <v>16</v>
      </c>
      <c r="B11" s="135"/>
      <c r="C11" s="136"/>
      <c r="E11" s="179" t="s">
        <v>78</v>
      </c>
      <c r="F11" s="135"/>
      <c r="G11" s="135"/>
      <c r="H11" s="150" t="s">
        <v>105</v>
      </c>
      <c r="I11" s="151"/>
    </row>
    <row r="12" spans="1:9" ht="12.75">
      <c r="A12" s="18" t="s">
        <v>17</v>
      </c>
      <c r="B12" s="18" t="s">
        <v>23</v>
      </c>
      <c r="C12" s="18" t="s">
        <v>42</v>
      </c>
      <c r="E12" s="26" t="s">
        <v>79</v>
      </c>
      <c r="F12" s="26" t="s">
        <v>80</v>
      </c>
      <c r="G12" s="31" t="s">
        <v>106</v>
      </c>
      <c r="H12" s="152"/>
      <c r="I12" s="153"/>
    </row>
    <row r="13" spans="1:9" ht="10.5" customHeight="1">
      <c r="A13" s="19" t="s">
        <v>19</v>
      </c>
      <c r="B13" s="20">
        <v>10</v>
      </c>
      <c r="C13" s="19" t="s">
        <v>43</v>
      </c>
      <c r="E13" s="167" t="s">
        <v>17</v>
      </c>
      <c r="F13" s="156">
        <v>40</v>
      </c>
      <c r="G13" s="132">
        <f>F13/2</f>
        <v>20</v>
      </c>
      <c r="H13" s="152"/>
      <c r="I13" s="153"/>
    </row>
    <row r="14" spans="1:9" ht="10.5" customHeight="1">
      <c r="A14" s="19" t="s">
        <v>20</v>
      </c>
      <c r="B14" s="20">
        <v>10</v>
      </c>
      <c r="C14" s="19" t="s">
        <v>43</v>
      </c>
      <c r="E14" s="167"/>
      <c r="F14" s="156"/>
      <c r="G14" s="132"/>
      <c r="H14" s="152"/>
      <c r="I14" s="153"/>
    </row>
    <row r="15" spans="1:9" ht="10.5" customHeight="1">
      <c r="A15" s="19" t="s">
        <v>21</v>
      </c>
      <c r="B15" s="20">
        <v>12</v>
      </c>
      <c r="C15" s="19" t="s">
        <v>43</v>
      </c>
      <c r="E15" s="167" t="s">
        <v>81</v>
      </c>
      <c r="F15" s="156">
        <v>25</v>
      </c>
      <c r="G15" s="132">
        <f>F15/2</f>
        <v>12.5</v>
      </c>
      <c r="H15" s="152"/>
      <c r="I15" s="153"/>
    </row>
    <row r="16" spans="1:9" ht="10.5" customHeight="1">
      <c r="A16" s="19" t="s">
        <v>22</v>
      </c>
      <c r="B16" s="20">
        <v>12</v>
      </c>
      <c r="C16" s="19" t="s">
        <v>43</v>
      </c>
      <c r="E16" s="167"/>
      <c r="F16" s="156"/>
      <c r="G16" s="132"/>
      <c r="H16" s="154"/>
      <c r="I16" s="155"/>
    </row>
    <row r="17" spans="1:7" ht="12.75" customHeight="1" thickBot="1">
      <c r="A17" s="19" t="s">
        <v>24</v>
      </c>
      <c r="B17" s="20">
        <v>14</v>
      </c>
      <c r="C17" s="19" t="s">
        <v>43</v>
      </c>
      <c r="E17" s="72" t="s">
        <v>139</v>
      </c>
      <c r="F17" s="80">
        <v>30</v>
      </c>
      <c r="G17" s="80">
        <f>F17/2</f>
        <v>15</v>
      </c>
    </row>
    <row r="18" spans="1:9" ht="10.5" customHeight="1">
      <c r="A18" s="19" t="s">
        <v>25</v>
      </c>
      <c r="B18" s="20">
        <v>14</v>
      </c>
      <c r="C18" s="19" t="s">
        <v>43</v>
      </c>
      <c r="E18" s="133" t="s">
        <v>83</v>
      </c>
      <c r="F18" s="134"/>
      <c r="G18" s="134"/>
      <c r="H18" s="135"/>
      <c r="I18" s="136"/>
    </row>
    <row r="19" spans="1:9" ht="10.5" customHeight="1" thickBot="1">
      <c r="A19" s="19" t="s">
        <v>26</v>
      </c>
      <c r="B19" s="20">
        <v>16</v>
      </c>
      <c r="C19" s="19" t="s">
        <v>43</v>
      </c>
      <c r="E19" s="137"/>
      <c r="F19" s="138"/>
      <c r="G19" s="138"/>
      <c r="H19" s="138"/>
      <c r="I19" s="139"/>
    </row>
    <row r="20" spans="1:9" ht="10.5" customHeight="1">
      <c r="A20" s="19" t="s">
        <v>27</v>
      </c>
      <c r="B20" s="20">
        <v>16</v>
      </c>
      <c r="C20" s="19" t="s">
        <v>43</v>
      </c>
      <c r="E20" s="25"/>
      <c r="F20" s="140" t="s">
        <v>9</v>
      </c>
      <c r="G20" s="141"/>
      <c r="H20" s="140" t="s">
        <v>86</v>
      </c>
      <c r="I20" s="141"/>
    </row>
    <row r="21" spans="1:9" ht="10.5" customHeight="1">
      <c r="A21" s="19" t="s">
        <v>28</v>
      </c>
      <c r="B21" s="20">
        <v>18</v>
      </c>
      <c r="C21" s="19" t="s">
        <v>43</v>
      </c>
      <c r="E21" s="142" t="s">
        <v>84</v>
      </c>
      <c r="F21" s="112"/>
      <c r="G21" s="113"/>
      <c r="H21" s="112"/>
      <c r="I21" s="113"/>
    </row>
    <row r="22" spans="1:9" ht="10.5" customHeight="1">
      <c r="A22" s="19" t="s">
        <v>29</v>
      </c>
      <c r="B22" s="20">
        <v>18</v>
      </c>
      <c r="C22" s="19" t="s">
        <v>43</v>
      </c>
      <c r="E22" s="143"/>
      <c r="F22" s="114"/>
      <c r="G22" s="115"/>
      <c r="H22" s="114"/>
      <c r="I22" s="115"/>
    </row>
    <row r="23" spans="1:9" ht="10.5" customHeight="1">
      <c r="A23" s="19" t="s">
        <v>30</v>
      </c>
      <c r="B23" s="20">
        <v>0</v>
      </c>
      <c r="C23" s="19" t="s">
        <v>44</v>
      </c>
      <c r="E23" s="143"/>
      <c r="F23" s="112"/>
      <c r="G23" s="113"/>
      <c r="H23" s="112"/>
      <c r="I23" s="113"/>
    </row>
    <row r="24" spans="1:9" ht="10.5" customHeight="1">
      <c r="A24" s="19" t="s">
        <v>31</v>
      </c>
      <c r="B24" s="20">
        <v>0</v>
      </c>
      <c r="C24" s="19" t="s">
        <v>44</v>
      </c>
      <c r="E24" s="144"/>
      <c r="F24" s="114"/>
      <c r="G24" s="115"/>
      <c r="H24" s="114"/>
      <c r="I24" s="115"/>
    </row>
    <row r="25" spans="1:9" ht="10.5" customHeight="1">
      <c r="A25" s="19" t="s">
        <v>32</v>
      </c>
      <c r="B25" s="20">
        <v>0</v>
      </c>
      <c r="C25" s="19" t="s">
        <v>44</v>
      </c>
      <c r="E25" s="142" t="s">
        <v>85</v>
      </c>
      <c r="F25" s="112"/>
      <c r="G25" s="113"/>
      <c r="H25" s="112"/>
      <c r="I25" s="113"/>
    </row>
    <row r="26" spans="1:9" ht="10.5" customHeight="1">
      <c r="A26" s="19" t="s">
        <v>33</v>
      </c>
      <c r="B26" s="20">
        <v>0</v>
      </c>
      <c r="C26" s="19" t="s">
        <v>44</v>
      </c>
      <c r="E26" s="143"/>
      <c r="F26" s="114"/>
      <c r="G26" s="115"/>
      <c r="H26" s="114"/>
      <c r="I26" s="115"/>
    </row>
    <row r="27" spans="1:9" ht="10.5" customHeight="1">
      <c r="A27" s="19" t="s">
        <v>34</v>
      </c>
      <c r="B27" s="20">
        <v>0</v>
      </c>
      <c r="C27" s="19" t="s">
        <v>44</v>
      </c>
      <c r="E27" s="143"/>
      <c r="F27" s="112"/>
      <c r="G27" s="113"/>
      <c r="H27" s="112"/>
      <c r="I27" s="113"/>
    </row>
    <row r="28" spans="1:9" ht="10.5" customHeight="1">
      <c r="A28" s="19" t="s">
        <v>35</v>
      </c>
      <c r="B28" s="20">
        <v>0</v>
      </c>
      <c r="C28" s="19" t="s">
        <v>44</v>
      </c>
      <c r="E28" s="144"/>
      <c r="F28" s="114"/>
      <c r="G28" s="115"/>
      <c r="H28" s="114"/>
      <c r="I28" s="115"/>
    </row>
    <row r="29" spans="1:3" ht="10.5" customHeight="1" thickBot="1">
      <c r="A29" s="19" t="s">
        <v>36</v>
      </c>
      <c r="B29" s="20">
        <v>0</v>
      </c>
      <c r="C29" s="19" t="s">
        <v>44</v>
      </c>
    </row>
    <row r="30" spans="1:9" ht="10.5" customHeight="1">
      <c r="A30" s="19" t="s">
        <v>37</v>
      </c>
      <c r="B30" s="20">
        <v>0</v>
      </c>
      <c r="C30" s="19" t="s">
        <v>44</v>
      </c>
      <c r="E30" s="179" t="s">
        <v>96</v>
      </c>
      <c r="F30" s="135"/>
      <c r="G30" s="135"/>
      <c r="H30" s="135"/>
      <c r="I30" s="136"/>
    </row>
    <row r="31" spans="1:9" ht="10.5" customHeight="1" thickBot="1">
      <c r="A31" s="19" t="s">
        <v>38</v>
      </c>
      <c r="B31" s="20">
        <v>35</v>
      </c>
      <c r="C31" s="19" t="s">
        <v>44</v>
      </c>
      <c r="E31" s="137"/>
      <c r="F31" s="138"/>
      <c r="G31" s="138"/>
      <c r="H31" s="138"/>
      <c r="I31" s="139"/>
    </row>
    <row r="32" spans="1:9" ht="10.5" customHeight="1">
      <c r="A32" s="19" t="s">
        <v>39</v>
      </c>
      <c r="B32" s="20">
        <v>35</v>
      </c>
      <c r="C32" s="19" t="s">
        <v>44</v>
      </c>
      <c r="E32" s="21" t="s">
        <v>97</v>
      </c>
      <c r="F32" s="21" t="s">
        <v>99</v>
      </c>
      <c r="G32" s="21" t="s">
        <v>100</v>
      </c>
      <c r="H32" s="192" t="s">
        <v>10</v>
      </c>
      <c r="I32" s="193"/>
    </row>
    <row r="33" spans="1:9" ht="10.5" customHeight="1">
      <c r="A33" s="19" t="s">
        <v>40</v>
      </c>
      <c r="B33" s="20">
        <v>45</v>
      </c>
      <c r="C33" s="19" t="s">
        <v>44</v>
      </c>
      <c r="E33" s="182" t="s">
        <v>98</v>
      </c>
      <c r="F33" s="184"/>
      <c r="G33" s="180"/>
      <c r="H33" s="159">
        <f>SUM(F33:G34)</f>
        <v>0</v>
      </c>
      <c r="I33" s="160"/>
    </row>
    <row r="34" spans="1:9" ht="10.5" customHeight="1">
      <c r="A34" s="19" t="s">
        <v>41</v>
      </c>
      <c r="B34" s="20">
        <v>45</v>
      </c>
      <c r="C34" s="19" t="s">
        <v>44</v>
      </c>
      <c r="E34" s="183"/>
      <c r="F34" s="185"/>
      <c r="G34" s="181"/>
      <c r="H34" s="161"/>
      <c r="I34" s="162"/>
    </row>
    <row r="35" spans="1:9" ht="12.75">
      <c r="A35" s="18" t="s">
        <v>18</v>
      </c>
      <c r="B35" s="18" t="s">
        <v>23</v>
      </c>
      <c r="C35" s="18" t="s">
        <v>42</v>
      </c>
      <c r="E35" s="182" t="s">
        <v>101</v>
      </c>
      <c r="F35" s="184"/>
      <c r="G35" s="180"/>
      <c r="H35" s="159">
        <f>SUM(F35:G36)</f>
        <v>0</v>
      </c>
      <c r="I35" s="160"/>
    </row>
    <row r="36" spans="1:9" ht="9.75" customHeight="1">
      <c r="A36" s="19" t="s">
        <v>45</v>
      </c>
      <c r="B36" s="20">
        <v>10</v>
      </c>
      <c r="C36" s="19" t="s">
        <v>43</v>
      </c>
      <c r="E36" s="183"/>
      <c r="F36" s="185"/>
      <c r="G36" s="181"/>
      <c r="H36" s="161"/>
      <c r="I36" s="162"/>
    </row>
    <row r="37" spans="1:9" ht="9.75" customHeight="1">
      <c r="A37" s="19" t="s">
        <v>46</v>
      </c>
      <c r="B37" s="20">
        <v>10</v>
      </c>
      <c r="C37" s="19" t="s">
        <v>43</v>
      </c>
      <c r="E37" s="128" t="s">
        <v>89</v>
      </c>
      <c r="F37" s="190">
        <f>F35+F33</f>
        <v>0</v>
      </c>
      <c r="G37" s="157">
        <f>G35+G33</f>
        <v>0</v>
      </c>
      <c r="H37" s="163">
        <f>H35+H33</f>
        <v>0</v>
      </c>
      <c r="I37" s="164"/>
    </row>
    <row r="38" spans="1:9" ht="9.75" customHeight="1">
      <c r="A38" s="19" t="s">
        <v>47</v>
      </c>
      <c r="B38" s="20">
        <v>10</v>
      </c>
      <c r="C38" s="19" t="s">
        <v>43</v>
      </c>
      <c r="E38" s="129"/>
      <c r="F38" s="191"/>
      <c r="G38" s="158"/>
      <c r="H38" s="165"/>
      <c r="I38" s="166"/>
    </row>
    <row r="39" spans="1:9" ht="9.75" customHeight="1">
      <c r="A39" s="19" t="s">
        <v>48</v>
      </c>
      <c r="B39" s="20">
        <v>12</v>
      </c>
      <c r="C39" s="19" t="s">
        <v>43</v>
      </c>
      <c r="E39" s="145" t="s">
        <v>102</v>
      </c>
      <c r="F39" s="194"/>
      <c r="G39" s="195"/>
      <c r="H39" s="195"/>
      <c r="I39" s="196"/>
    </row>
    <row r="40" spans="1:9" ht="9.75" customHeight="1">
      <c r="A40" s="19" t="s">
        <v>49</v>
      </c>
      <c r="B40" s="20">
        <v>12</v>
      </c>
      <c r="C40" s="19" t="s">
        <v>43</v>
      </c>
      <c r="E40" s="146"/>
      <c r="F40" s="197"/>
      <c r="G40" s="198"/>
      <c r="H40" s="198"/>
      <c r="I40" s="199"/>
    </row>
    <row r="41" spans="1:9" ht="9.75" customHeight="1">
      <c r="A41" s="19" t="s">
        <v>50</v>
      </c>
      <c r="B41" s="20">
        <v>12</v>
      </c>
      <c r="C41" s="19" t="s">
        <v>43</v>
      </c>
      <c r="E41" s="147"/>
      <c r="F41" s="200"/>
      <c r="G41" s="201"/>
      <c r="H41" s="201"/>
      <c r="I41" s="202"/>
    </row>
    <row r="42" spans="1:3" ht="9.75" customHeight="1" thickBot="1">
      <c r="A42" s="19" t="s">
        <v>51</v>
      </c>
      <c r="B42" s="20">
        <v>14</v>
      </c>
      <c r="C42" s="19" t="s">
        <v>43</v>
      </c>
    </row>
    <row r="43" spans="1:7" ht="9.75" customHeight="1">
      <c r="A43" s="19" t="s">
        <v>52</v>
      </c>
      <c r="B43" s="20">
        <v>14</v>
      </c>
      <c r="C43" s="19" t="s">
        <v>43</v>
      </c>
      <c r="E43" s="179" t="s">
        <v>87</v>
      </c>
      <c r="F43" s="135"/>
      <c r="G43" s="136"/>
    </row>
    <row r="44" spans="1:7" ht="9.75" customHeight="1" thickBot="1">
      <c r="A44" s="19" t="s">
        <v>53</v>
      </c>
      <c r="B44" s="20">
        <v>14</v>
      </c>
      <c r="C44" s="19" t="s">
        <v>43</v>
      </c>
      <c r="E44" s="137"/>
      <c r="F44" s="138"/>
      <c r="G44" s="139"/>
    </row>
    <row r="45" spans="1:7" ht="9.75" customHeight="1">
      <c r="A45" s="19" t="s">
        <v>54</v>
      </c>
      <c r="B45" s="20">
        <v>16</v>
      </c>
      <c r="C45" s="19" t="s">
        <v>43</v>
      </c>
      <c r="E45" s="21" t="s">
        <v>79</v>
      </c>
      <c r="F45" s="21" t="s">
        <v>88</v>
      </c>
      <c r="G45" s="21" t="s">
        <v>92</v>
      </c>
    </row>
    <row r="46" spans="1:7" ht="9.75" customHeight="1">
      <c r="A46" s="19" t="s">
        <v>55</v>
      </c>
      <c r="B46" s="20">
        <v>16</v>
      </c>
      <c r="C46" s="19" t="s">
        <v>43</v>
      </c>
      <c r="E46" s="182" t="s">
        <v>17</v>
      </c>
      <c r="F46" s="203">
        <f>Simples!H40</f>
        <v>0</v>
      </c>
      <c r="G46" s="188"/>
    </row>
    <row r="47" spans="1:7" ht="9.75" customHeight="1">
      <c r="A47" s="19" t="s">
        <v>56</v>
      </c>
      <c r="B47" s="20">
        <v>16</v>
      </c>
      <c r="C47" s="19" t="s">
        <v>43</v>
      </c>
      <c r="E47" s="183"/>
      <c r="F47" s="204"/>
      <c r="G47" s="189"/>
    </row>
    <row r="48" spans="1:7" ht="9.75" customHeight="1">
      <c r="A48" s="19" t="s">
        <v>76</v>
      </c>
      <c r="B48" s="20">
        <v>18</v>
      </c>
      <c r="C48" s="19" t="s">
        <v>43</v>
      </c>
      <c r="E48" s="182" t="s">
        <v>81</v>
      </c>
      <c r="F48" s="203">
        <f>Duplas!H40</f>
        <v>0</v>
      </c>
      <c r="G48" s="188"/>
    </row>
    <row r="49" spans="1:7" ht="9.75" customHeight="1">
      <c r="A49" s="19" t="s">
        <v>77</v>
      </c>
      <c r="B49" s="20">
        <v>18</v>
      </c>
      <c r="C49" s="19" t="s">
        <v>43</v>
      </c>
      <c r="E49" s="183"/>
      <c r="F49" s="204"/>
      <c r="G49" s="189"/>
    </row>
    <row r="50" spans="1:7" ht="9.75" customHeight="1">
      <c r="A50" s="19" t="s">
        <v>75</v>
      </c>
      <c r="B50" s="20">
        <v>18</v>
      </c>
      <c r="C50" s="19" t="s">
        <v>43</v>
      </c>
      <c r="E50" s="182" t="s">
        <v>139</v>
      </c>
      <c r="F50" s="203">
        <f>Simples!I40+Duplas!I40</f>
        <v>0</v>
      </c>
      <c r="G50" s="188"/>
    </row>
    <row r="51" spans="1:7" ht="9.75" customHeight="1">
      <c r="A51" s="19" t="s">
        <v>57</v>
      </c>
      <c r="B51" s="20">
        <v>0</v>
      </c>
      <c r="C51" s="19" t="s">
        <v>44</v>
      </c>
      <c r="E51" s="183"/>
      <c r="F51" s="204"/>
      <c r="G51" s="189"/>
    </row>
    <row r="52" spans="1:7" ht="9.75" customHeight="1">
      <c r="A52" s="19" t="s">
        <v>58</v>
      </c>
      <c r="B52" s="20">
        <v>0</v>
      </c>
      <c r="C52" s="19" t="s">
        <v>44</v>
      </c>
      <c r="E52" s="128" t="s">
        <v>89</v>
      </c>
      <c r="F52" s="130">
        <f>F50+F46+F48</f>
        <v>0</v>
      </c>
      <c r="G52" s="205"/>
    </row>
    <row r="53" spans="1:7" ht="9.75" customHeight="1">
      <c r="A53" s="19" t="s">
        <v>59</v>
      </c>
      <c r="B53" s="20">
        <v>0</v>
      </c>
      <c r="C53" s="19" t="s">
        <v>44</v>
      </c>
      <c r="E53" s="129"/>
      <c r="F53" s="131"/>
      <c r="G53" s="206"/>
    </row>
    <row r="54" spans="1:3" ht="9.75" customHeight="1">
      <c r="A54" s="19" t="s">
        <v>60</v>
      </c>
      <c r="B54" s="20">
        <v>0</v>
      </c>
      <c r="C54" s="19" t="s">
        <v>44</v>
      </c>
    </row>
    <row r="55" spans="1:3" ht="9.75" customHeight="1" thickBot="1">
      <c r="A55" s="19" t="s">
        <v>61</v>
      </c>
      <c r="B55" s="20">
        <v>0</v>
      </c>
      <c r="C55" s="19" t="s">
        <v>44</v>
      </c>
    </row>
    <row r="56" spans="1:7" ht="9.75" customHeight="1">
      <c r="A56" s="19" t="s">
        <v>62</v>
      </c>
      <c r="B56" s="20">
        <v>0</v>
      </c>
      <c r="C56" s="19" t="s">
        <v>44</v>
      </c>
      <c r="E56" s="116" t="s">
        <v>103</v>
      </c>
      <c r="F56" s="117"/>
      <c r="G56" s="118"/>
    </row>
    <row r="57" spans="1:7" ht="9.75" customHeight="1">
      <c r="A57" s="19" t="s">
        <v>63</v>
      </c>
      <c r="B57" s="20">
        <v>0</v>
      </c>
      <c r="C57" s="19" t="s">
        <v>44</v>
      </c>
      <c r="E57" s="119"/>
      <c r="F57" s="120"/>
      <c r="G57" s="121"/>
    </row>
    <row r="58" spans="1:7" ht="9.75" customHeight="1">
      <c r="A58" s="19" t="s">
        <v>64</v>
      </c>
      <c r="B58" s="20">
        <v>0</v>
      </c>
      <c r="C58" s="19" t="s">
        <v>44</v>
      </c>
      <c r="E58" s="122">
        <f>F52</f>
        <v>0</v>
      </c>
      <c r="F58" s="123"/>
      <c r="G58" s="124"/>
    </row>
    <row r="59" spans="1:7" ht="9.75" customHeight="1">
      <c r="A59" s="19" t="s">
        <v>65</v>
      </c>
      <c r="B59" s="20">
        <v>0</v>
      </c>
      <c r="C59" s="19" t="s">
        <v>44</v>
      </c>
      <c r="E59" s="122"/>
      <c r="F59" s="123"/>
      <c r="G59" s="124"/>
    </row>
    <row r="60" spans="1:7" ht="9.75" customHeight="1" thickBot="1">
      <c r="A60" s="19" t="s">
        <v>66</v>
      </c>
      <c r="B60" s="20">
        <v>0</v>
      </c>
      <c r="C60" s="19" t="s">
        <v>44</v>
      </c>
      <c r="E60" s="125"/>
      <c r="F60" s="126"/>
      <c r="G60" s="127"/>
    </row>
    <row r="61" spans="1:3" ht="9.75" customHeight="1">
      <c r="A61" s="19" t="s">
        <v>67</v>
      </c>
      <c r="B61" s="20">
        <v>0</v>
      </c>
      <c r="C61" s="19" t="s">
        <v>44</v>
      </c>
    </row>
    <row r="62" spans="1:7" ht="9.75" customHeight="1">
      <c r="A62" s="19" t="s">
        <v>68</v>
      </c>
      <c r="B62" s="20">
        <v>0</v>
      </c>
      <c r="C62" s="19" t="s">
        <v>44</v>
      </c>
      <c r="E62" s="319" t="s">
        <v>135</v>
      </c>
      <c r="F62" s="318"/>
      <c r="G62" s="316"/>
    </row>
    <row r="63" spans="1:7" ht="9.75" customHeight="1">
      <c r="A63" s="19" t="s">
        <v>69</v>
      </c>
      <c r="B63" s="20">
        <v>35</v>
      </c>
      <c r="C63" s="19" t="s">
        <v>44</v>
      </c>
      <c r="E63" s="322" t="s">
        <v>145</v>
      </c>
      <c r="F63" s="321" t="s">
        <v>505</v>
      </c>
      <c r="G63" s="320"/>
    </row>
    <row r="64" spans="1:7" ht="9.75" customHeight="1">
      <c r="A64" s="19" t="s">
        <v>70</v>
      </c>
      <c r="B64" s="20">
        <v>35</v>
      </c>
      <c r="C64" s="19" t="s">
        <v>44</v>
      </c>
      <c r="E64" s="322" t="s">
        <v>197</v>
      </c>
      <c r="F64" s="321" t="s">
        <v>506</v>
      </c>
      <c r="G64" s="320"/>
    </row>
    <row r="65" spans="1:7" ht="9.75" customHeight="1">
      <c r="A65" s="19" t="s">
        <v>71</v>
      </c>
      <c r="B65" s="20">
        <v>35</v>
      </c>
      <c r="C65" s="19" t="s">
        <v>44</v>
      </c>
      <c r="E65" s="322" t="s">
        <v>202</v>
      </c>
      <c r="F65" s="321" t="s">
        <v>507</v>
      </c>
      <c r="G65" s="320"/>
    </row>
    <row r="66" spans="1:7" ht="9.75" customHeight="1">
      <c r="A66" s="19" t="s">
        <v>72</v>
      </c>
      <c r="B66" s="20">
        <v>45</v>
      </c>
      <c r="C66" s="19" t="s">
        <v>44</v>
      </c>
      <c r="E66" s="322" t="s">
        <v>241</v>
      </c>
      <c r="F66" s="321" t="s">
        <v>508</v>
      </c>
      <c r="G66" s="320"/>
    </row>
    <row r="67" spans="1:7" ht="9.75" customHeight="1">
      <c r="A67" s="19" t="s">
        <v>73</v>
      </c>
      <c r="B67" s="20">
        <v>45</v>
      </c>
      <c r="C67" s="19" t="s">
        <v>44</v>
      </c>
      <c r="E67" s="322" t="s">
        <v>186</v>
      </c>
      <c r="F67" s="321" t="s">
        <v>509</v>
      </c>
      <c r="G67" s="320"/>
    </row>
    <row r="68" spans="1:7" ht="9.75" customHeight="1">
      <c r="A68" s="19" t="s">
        <v>74</v>
      </c>
      <c r="B68" s="20">
        <v>45</v>
      </c>
      <c r="C68" s="19" t="s">
        <v>44</v>
      </c>
      <c r="E68" s="322" t="s">
        <v>270</v>
      </c>
      <c r="F68" s="321" t="s">
        <v>510</v>
      </c>
      <c r="G68" s="320"/>
    </row>
    <row r="69" spans="5:7" ht="12.75">
      <c r="E69" s="322" t="s">
        <v>157</v>
      </c>
      <c r="F69" s="321" t="s">
        <v>511</v>
      </c>
      <c r="G69" s="320"/>
    </row>
    <row r="70" spans="5:7" ht="12.75">
      <c r="E70" s="322" t="s">
        <v>228</v>
      </c>
      <c r="F70" s="321" t="s">
        <v>513</v>
      </c>
      <c r="G70" s="320"/>
    </row>
    <row r="71" spans="5:7" ht="12.75">
      <c r="E71" s="322" t="s">
        <v>306</v>
      </c>
      <c r="F71" s="321" t="s">
        <v>512</v>
      </c>
      <c r="G71" s="320"/>
    </row>
    <row r="72" spans="5:7" ht="12.75">
      <c r="E72" s="323" t="s">
        <v>692</v>
      </c>
      <c r="F72" s="321" t="s">
        <v>693</v>
      </c>
      <c r="G72" s="320"/>
    </row>
    <row r="73" spans="5:7" ht="26.25" customHeight="1">
      <c r="E73" s="323" t="s">
        <v>655</v>
      </c>
      <c r="F73" s="317" t="s">
        <v>694</v>
      </c>
      <c r="G73" s="317"/>
    </row>
    <row r="74" spans="5:7" ht="12.75" customHeight="1">
      <c r="E74" s="323" t="s">
        <v>557</v>
      </c>
      <c r="F74" s="317" t="s">
        <v>558</v>
      </c>
      <c r="G74" s="317"/>
    </row>
  </sheetData>
  <sheetProtection/>
  <mergeCells count="72">
    <mergeCell ref="F46:F47"/>
    <mergeCell ref="G52:G53"/>
    <mergeCell ref="F64:G64"/>
    <mergeCell ref="F63:G63"/>
    <mergeCell ref="F66:G66"/>
    <mergeCell ref="F65:G65"/>
    <mergeCell ref="E62:G62"/>
    <mergeCell ref="F71:G71"/>
    <mergeCell ref="F72:G72"/>
    <mergeCell ref="F70:G70"/>
    <mergeCell ref="F69:G69"/>
    <mergeCell ref="F68:G68"/>
    <mergeCell ref="F67:G67"/>
    <mergeCell ref="E48:E49"/>
    <mergeCell ref="G50:G51"/>
    <mergeCell ref="E35:E36"/>
    <mergeCell ref="F35:F36"/>
    <mergeCell ref="F48:F49"/>
    <mergeCell ref="E50:E51"/>
    <mergeCell ref="F50:F51"/>
    <mergeCell ref="E43:G44"/>
    <mergeCell ref="G46:G47"/>
    <mergeCell ref="E46:E47"/>
    <mergeCell ref="E13:E14"/>
    <mergeCell ref="H33:I34"/>
    <mergeCell ref="G33:G34"/>
    <mergeCell ref="G48:G49"/>
    <mergeCell ref="F37:F38"/>
    <mergeCell ref="H32:I32"/>
    <mergeCell ref="E25:E28"/>
    <mergeCell ref="F39:I41"/>
    <mergeCell ref="F20:G20"/>
    <mergeCell ref="E30:I31"/>
    <mergeCell ref="A1:B5"/>
    <mergeCell ref="C1:I1"/>
    <mergeCell ref="C2:I3"/>
    <mergeCell ref="C4:I4"/>
    <mergeCell ref="A11:C11"/>
    <mergeCell ref="G35:G36"/>
    <mergeCell ref="E33:E34"/>
    <mergeCell ref="F33:F34"/>
    <mergeCell ref="E11:G11"/>
    <mergeCell ref="A7:I9"/>
    <mergeCell ref="D5:I5"/>
    <mergeCell ref="H11:I16"/>
    <mergeCell ref="F13:F14"/>
    <mergeCell ref="G37:G38"/>
    <mergeCell ref="H35:I36"/>
    <mergeCell ref="H37:I38"/>
    <mergeCell ref="E15:E16"/>
    <mergeCell ref="F15:F16"/>
    <mergeCell ref="H21:I22"/>
    <mergeCell ref="G13:G14"/>
    <mergeCell ref="G15:G16"/>
    <mergeCell ref="E18:I19"/>
    <mergeCell ref="F23:G24"/>
    <mergeCell ref="E37:E38"/>
    <mergeCell ref="H20:I20"/>
    <mergeCell ref="E21:E24"/>
    <mergeCell ref="H23:I24"/>
    <mergeCell ref="E39:E41"/>
    <mergeCell ref="F73:G73"/>
    <mergeCell ref="F25:G26"/>
    <mergeCell ref="H25:I26"/>
    <mergeCell ref="F27:G28"/>
    <mergeCell ref="H27:I28"/>
    <mergeCell ref="F21:G22"/>
    <mergeCell ref="E56:G57"/>
    <mergeCell ref="E58:G60"/>
    <mergeCell ref="E52:E53"/>
    <mergeCell ref="F52:F53"/>
    <mergeCell ref="F74:G74"/>
  </mergeCells>
  <dataValidations count="1">
    <dataValidation type="list" allowBlank="1" showInputMessage="1" showErrorMessage="1" sqref="D5:I5">
      <formula1>$F$63:$F$73</formula1>
    </dataValidation>
  </dataValidation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B17" sqref="B17"/>
    </sheetView>
  </sheetViews>
  <sheetFormatPr defaultColWidth="9.140625" defaultRowHeight="12.75"/>
  <cols>
    <col min="1" max="1" width="4.00390625" style="0" customWidth="1"/>
    <col min="2" max="2" width="11.421875" style="0" customWidth="1"/>
    <col min="3" max="3" width="36.28125" style="0" customWidth="1"/>
    <col min="4" max="4" width="12.57421875" style="0" customWidth="1"/>
    <col min="5" max="5" width="14.140625" style="0" customWidth="1"/>
    <col min="6" max="6" width="13.421875" style="0" customWidth="1"/>
    <col min="7" max="7" width="13.57421875" style="0" customWidth="1"/>
    <col min="8" max="8" width="11.00390625" style="0" customWidth="1"/>
    <col min="9" max="9" width="14.00390625" style="0" customWidth="1"/>
    <col min="10" max="10" width="7.28125" style="0" customWidth="1"/>
    <col min="12" max="12" width="6.7109375" style="0" customWidth="1"/>
    <col min="13" max="13" width="31.00390625" style="0" customWidth="1"/>
    <col min="14" max="14" width="25.00390625" style="0" customWidth="1"/>
    <col min="17" max="17" width="11.8515625" style="0" hidden="1" customWidth="1"/>
    <col min="18" max="18" width="9.140625" style="0" hidden="1" customWidth="1"/>
  </cols>
  <sheetData>
    <row r="1" spans="1:14" ht="8.25" customHeight="1">
      <c r="A1" s="168"/>
      <c r="B1" s="169"/>
      <c r="C1" s="169"/>
      <c r="D1" s="169"/>
      <c r="E1" s="169"/>
      <c r="F1" s="169"/>
      <c r="G1" s="169"/>
      <c r="H1" s="169"/>
      <c r="I1" s="169"/>
      <c r="J1" s="169"/>
      <c r="K1" s="169"/>
      <c r="L1" s="169"/>
      <c r="M1" s="169"/>
      <c r="N1" s="174"/>
    </row>
    <row r="2" spans="1:14" ht="12.75" customHeight="1">
      <c r="A2" s="170"/>
      <c r="B2" s="171"/>
      <c r="C2" s="171"/>
      <c r="D2" s="175" t="str">
        <f>Geral!C2</f>
        <v>III Etapa do Estadual de Badminton 2016 - Joaçaba</v>
      </c>
      <c r="E2" s="175"/>
      <c r="F2" s="175"/>
      <c r="G2" s="175"/>
      <c r="H2" s="175"/>
      <c r="I2" s="175"/>
      <c r="J2" s="175"/>
      <c r="K2" s="175"/>
      <c r="L2" s="175"/>
      <c r="M2" s="175"/>
      <c r="N2" s="176"/>
    </row>
    <row r="3" spans="1:14" ht="14.25" customHeight="1">
      <c r="A3" s="170"/>
      <c r="B3" s="171"/>
      <c r="C3" s="171"/>
      <c r="D3" s="175"/>
      <c r="E3" s="175"/>
      <c r="F3" s="175"/>
      <c r="G3" s="175"/>
      <c r="H3" s="175"/>
      <c r="I3" s="175"/>
      <c r="J3" s="175"/>
      <c r="K3" s="175"/>
      <c r="L3" s="175"/>
      <c r="M3" s="175"/>
      <c r="N3" s="176"/>
    </row>
    <row r="4" spans="1:14" ht="16.5" customHeight="1">
      <c r="A4" s="170"/>
      <c r="B4" s="171"/>
      <c r="C4" s="171"/>
      <c r="D4" s="177" t="str">
        <f>Geral!C4</f>
        <v>02 a 04 e Setembro de 2016</v>
      </c>
      <c r="E4" s="177"/>
      <c r="F4" s="177"/>
      <c r="G4" s="177"/>
      <c r="H4" s="177"/>
      <c r="I4" s="177"/>
      <c r="J4" s="177"/>
      <c r="K4" s="177"/>
      <c r="L4" s="177"/>
      <c r="M4" s="177"/>
      <c r="N4" s="178"/>
    </row>
    <row r="5" spans="1:14" ht="24" customHeight="1" thickBot="1">
      <c r="A5" s="172"/>
      <c r="B5" s="173"/>
      <c r="C5" s="173"/>
      <c r="D5" s="11" t="s">
        <v>11</v>
      </c>
      <c r="E5" s="220" t="str">
        <f>IF(Geral!D5="","Informe nome do clube na aba 'Geral'",Geral!D5)</f>
        <v>Informe nome do clube na aba 'Geral'</v>
      </c>
      <c r="F5" s="220"/>
      <c r="G5" s="220"/>
      <c r="H5" s="220"/>
      <c r="I5" s="220"/>
      <c r="J5" s="220"/>
      <c r="K5" s="220"/>
      <c r="L5" s="220"/>
      <c r="M5" s="220"/>
      <c r="N5" s="221"/>
    </row>
    <row r="6" spans="1:13" ht="15.75">
      <c r="A6" s="1"/>
      <c r="B6" s="1"/>
      <c r="C6" s="63" t="s">
        <v>137</v>
      </c>
      <c r="D6" s="1"/>
      <c r="E6" s="1"/>
      <c r="F6" s="1"/>
      <c r="G6" s="1"/>
      <c r="H6" s="1"/>
      <c r="I6" s="1"/>
      <c r="J6" s="1"/>
      <c r="K6" s="4"/>
      <c r="L6" s="1"/>
      <c r="M6" s="1"/>
    </row>
    <row r="7" spans="1:14" ht="15.75">
      <c r="A7" s="8"/>
      <c r="B7" s="8"/>
      <c r="C7" s="217" t="s">
        <v>95</v>
      </c>
      <c r="D7" s="217"/>
      <c r="E7" s="217"/>
      <c r="F7" s="217"/>
      <c r="G7" s="217"/>
      <c r="H7" s="217"/>
      <c r="I7" s="217"/>
      <c r="J7" s="217"/>
      <c r="K7" s="217"/>
      <c r="L7" s="217"/>
      <c r="M7" s="217"/>
      <c r="N7" s="217"/>
    </row>
    <row r="8" spans="1:14" ht="12.75" customHeight="1">
      <c r="A8" s="212"/>
      <c r="B8" s="218" t="s">
        <v>107</v>
      </c>
      <c r="C8" s="210" t="s">
        <v>13</v>
      </c>
      <c r="D8" s="208" t="s">
        <v>12</v>
      </c>
      <c r="E8" s="208" t="s">
        <v>14</v>
      </c>
      <c r="F8" s="218" t="s">
        <v>2</v>
      </c>
      <c r="G8" s="218" t="s">
        <v>0</v>
      </c>
      <c r="H8" s="13" t="s">
        <v>1</v>
      </c>
      <c r="I8" s="13" t="s">
        <v>1</v>
      </c>
      <c r="J8" s="14" t="s">
        <v>8</v>
      </c>
      <c r="K8" s="15"/>
      <c r="L8" s="16"/>
      <c r="M8" s="222" t="s">
        <v>82</v>
      </c>
      <c r="N8" s="216" t="s">
        <v>140</v>
      </c>
    </row>
    <row r="9" spans="1:14" ht="16.5" customHeight="1">
      <c r="A9" s="212"/>
      <c r="B9" s="219"/>
      <c r="C9" s="211"/>
      <c r="D9" s="209"/>
      <c r="E9" s="209"/>
      <c r="F9" s="219"/>
      <c r="G9" s="219"/>
      <c r="H9" s="17" t="s">
        <v>3</v>
      </c>
      <c r="I9" s="17" t="s">
        <v>139</v>
      </c>
      <c r="J9" s="22" t="s">
        <v>5</v>
      </c>
      <c r="K9" s="22" t="s">
        <v>6</v>
      </c>
      <c r="L9" s="23" t="s">
        <v>7</v>
      </c>
      <c r="M9" s="223"/>
      <c r="N9" s="216"/>
    </row>
    <row r="10" spans="1:18" ht="12.75">
      <c r="A10" s="9">
        <v>1</v>
      </c>
      <c r="B10" s="61"/>
      <c r="C10" s="66">
        <f>IF($B10="","",IF(_xlfn.IFERROR(VLOOKUP($B10,Federados!$A$2:$T$1703,2,FALSE),"")="","Cadastro não encontrado...digite aqui os dados e deixe o ID em branco",VLOOKUP($B10,Federados!$A$2:$T$1703,2,FALSE)))</f>
      </c>
      <c r="D10" s="64">
        <f>IF($B10="","",IF(_xlfn.IFERROR(VLOOKUP($B10,Federados!$A$2:$T$1703,18,FALSE),"")="","",VLOOKUP($B10,Federados!$A$2:$T$1703,18,FALSE)))</f>
      </c>
      <c r="E10" s="65">
        <f>IF($B10="","",IF(_xlfn.IFERROR(VLOOKUP($B10,Federados!$A$2:$T$1703,8,FALSE),"")="","",VLOOKUP($B10,Federados!$A$2:$T$1703,8,FALSE)))</f>
      </c>
      <c r="F10" s="65">
        <f>IF($B10="","",IF(_xlfn.IFERROR(VLOOKUP($B10,Federados!$A$2:$T$1703,13,FALSE),"")="","",VLOOKUP($B10,Federados!$A$2:$T$1703,13,FALSE)))</f>
      </c>
      <c r="G10" s="34"/>
      <c r="H10" s="47">
        <f ca="1">IF(C10="",0,IF(OR(G10=Geral!$A$29,G10=Geral!$A$30),Geral!$F$13,IF(YEAR(NOW())-YEAR(D10)&lt;18,Geral!$G$13,Geral!$F$13)))</f>
        <v>0</v>
      </c>
      <c r="I10" s="81"/>
      <c r="J10" s="32"/>
      <c r="K10" s="34"/>
      <c r="L10" s="32"/>
      <c r="M10" s="32"/>
      <c r="N10" s="27">
        <f ca="1">IF(G10="","",IF(VLOOKUP(G10,Geral!$A$13:$C$34,3,FALSE)="&lt;=",IF(YEAR(NOW())-YEAR(D10)&gt;VLOOKUP(G10,Geral!$A$13:$B$34,2,FALSE),"Erro: categoria inválida para idade!",""),IF(VLOOKUP(G10,Geral!$A$13:$C$34,3,FALSE)="&gt;=",IF(YEAR(NOW())-YEAR(D10)&lt;VLOOKUP(G10,Geral!$A$13:$B$34,2,FALSE),"Erro: categoria inválida para idade!",""))))</f>
      </c>
      <c r="P10" s="69"/>
      <c r="Q10" t="str">
        <f>Geral!A13</f>
        <v>SMSub11</v>
      </c>
      <c r="R10">
        <f>B10</f>
        <v>0</v>
      </c>
    </row>
    <row r="11" spans="1:18" ht="12.75">
      <c r="A11" s="9">
        <v>2</v>
      </c>
      <c r="B11" s="61"/>
      <c r="C11" s="66">
        <f>IF($B11="","",IF(_xlfn.IFERROR(VLOOKUP($B11,Federados!$A$2:$T$1703,2,FALSE),"")="","Cadastro não encontrado...digite aqui os dados e deixe o ID em branco",VLOOKUP($B11,Federados!$A$2:$T$1703,2,FALSE)))</f>
      </c>
      <c r="D11" s="64">
        <f>IF($B11="","",IF(_xlfn.IFERROR(VLOOKUP($B11,Federados!$A$2:$T$1703,18,FALSE),"")="","",VLOOKUP($B11,Federados!$A$2:$T$1703,18,FALSE)))</f>
      </c>
      <c r="E11" s="65">
        <f>IF($B11="","",IF(_xlfn.IFERROR(VLOOKUP($B11,Federados!$A$2:$T$1703,8,FALSE),"")="","",VLOOKUP($B11,Federados!$A$2:$T$1703,8,FALSE)))</f>
      </c>
      <c r="F11" s="65">
        <f>IF($B11="","",IF(_xlfn.IFERROR(VLOOKUP($B11,Federados!$A$2:$T$1703,13,FALSE),"")="","",VLOOKUP($B11,Federados!$A$2:$T$1703,13,FALSE)))</f>
      </c>
      <c r="G11" s="32"/>
      <c r="H11" s="47">
        <f ca="1">IF(C11="",0,IF(OR(G11=Geral!$A$29,G11=Geral!$A$30),Geral!$F$13,IF(YEAR(NOW())-YEAR(D11)&lt;18,Geral!$G$13,Geral!$F$13)))</f>
        <v>0</v>
      </c>
      <c r="I11" s="81"/>
      <c r="J11" s="32"/>
      <c r="K11" s="35"/>
      <c r="L11" s="32"/>
      <c r="M11" s="32"/>
      <c r="N11" s="27">
        <f ca="1">IF(G11="","",IF(VLOOKUP(G11,Geral!$A$13:$C$34,3,FALSE)="&lt;=",IF(YEAR(NOW())-YEAR(D11)&gt;VLOOKUP(G11,Geral!$A$13:$B$34,2,FALSE),"Erro: categoria inválida para idade!",""),IF(VLOOKUP(G11,Geral!$A$13:$C$34,3,FALSE)="&gt;=",IF(YEAR(NOW())-YEAR(D11)&lt;VLOOKUP(G11,Geral!$A$13:$B$34,2,FALSE),"Erro: categoria inválida para idade!",""))))</f>
      </c>
      <c r="P11" s="69"/>
      <c r="Q11" t="str">
        <f>Geral!A14</f>
        <v>SFSub11</v>
      </c>
      <c r="R11">
        <f aca="true" t="shared" si="0" ref="R11:R39">B11</f>
        <v>0</v>
      </c>
    </row>
    <row r="12" spans="1:18" ht="12.75">
      <c r="A12" s="9">
        <v>3</v>
      </c>
      <c r="B12" s="61"/>
      <c r="C12" s="66">
        <f>IF($B12="","",IF(_xlfn.IFERROR(VLOOKUP($B12,Federados!$A$2:$T$1703,2,FALSE),"")="","Cadastro não encontrado...digite aqui os dados e deixe o ID em branco",VLOOKUP($B12,Federados!$A$2:$T$1703,2,FALSE)))</f>
      </c>
      <c r="D12" s="64">
        <f>IF($B12="","",IF(_xlfn.IFERROR(VLOOKUP($B12,Federados!$A$2:$T$1703,18,FALSE),"")="","",VLOOKUP($B12,Federados!$A$2:$T$1703,18,FALSE)))</f>
      </c>
      <c r="E12" s="65">
        <f>IF($B12="","",IF(_xlfn.IFERROR(VLOOKUP($B12,Federados!$A$2:$T$1703,8,FALSE),"")="","",VLOOKUP($B12,Federados!$A$2:$T$1703,8,FALSE)))</f>
      </c>
      <c r="F12" s="65">
        <f>IF($B12="","",IF(_xlfn.IFERROR(VLOOKUP($B12,Federados!$A$2:$T$1703,13,FALSE),"")="","",VLOOKUP($B12,Federados!$A$2:$T$1703,13,FALSE)))</f>
      </c>
      <c r="G12" s="33"/>
      <c r="H12" s="47">
        <f ca="1">IF(C12="",0,IF(OR(G12=Geral!$A$29,G12=Geral!$A$30),Geral!$F$13,IF(YEAR(NOW())-YEAR(D12)&lt;18,Geral!$G$13,Geral!$F$13)))</f>
        <v>0</v>
      </c>
      <c r="I12" s="81"/>
      <c r="J12" s="33"/>
      <c r="K12" s="36"/>
      <c r="L12" s="33"/>
      <c r="M12" s="33"/>
      <c r="N12" s="27">
        <f ca="1">IF(G12="","",IF(VLOOKUP(G12,Geral!$A$13:$C$34,3,FALSE)="&lt;=",IF(YEAR(NOW())-YEAR(D12)&gt;VLOOKUP(G12,Geral!$A$13:$B$34,2,FALSE),"Erro: categoria inválida para idade!",""),IF(VLOOKUP(G12,Geral!$A$13:$C$34,3,FALSE)="&gt;=",IF(YEAR(NOW())-YEAR(D12)&lt;VLOOKUP(G12,Geral!$A$13:$B$34,2,FALSE),"Erro: categoria inválida para idade!",""))))</f>
      </c>
      <c r="P12" s="69"/>
      <c r="Q12" t="str">
        <f>Geral!A15</f>
        <v>SMSub13</v>
      </c>
      <c r="R12">
        <f t="shared" si="0"/>
        <v>0</v>
      </c>
    </row>
    <row r="13" spans="1:18" ht="12.75">
      <c r="A13" s="9">
        <v>4</v>
      </c>
      <c r="B13" s="61"/>
      <c r="C13" s="66">
        <f>IF($B13="","",IF(_xlfn.IFERROR(VLOOKUP($B13,Federados!$A$2:$T$1703,2,FALSE),"")="","Cadastro não encontrado...digite aqui os dados e deixe o ID em branco",VLOOKUP($B13,Federados!$A$2:$T$1703,2,FALSE)))</f>
      </c>
      <c r="D13" s="64">
        <f>IF($B13="","",IF(_xlfn.IFERROR(VLOOKUP($B13,Federados!$A$2:$T$1703,18,FALSE),"")="","",VLOOKUP($B13,Federados!$A$2:$T$1703,18,FALSE)))</f>
      </c>
      <c r="E13" s="65">
        <f>IF($B13="","",IF(_xlfn.IFERROR(VLOOKUP($B13,Federados!$A$2:$T$1703,8,FALSE),"")="","",VLOOKUP($B13,Federados!$A$2:$T$1703,8,FALSE)))</f>
      </c>
      <c r="F13" s="65">
        <f>IF($B13="","",IF(_xlfn.IFERROR(VLOOKUP($B13,Federados!$A$2:$T$1703,13,FALSE),"")="","",VLOOKUP($B13,Federados!$A$2:$T$1703,13,FALSE)))</f>
      </c>
      <c r="G13" s="33"/>
      <c r="H13" s="47">
        <f ca="1">IF(C13="",0,IF(OR(G13=Geral!$A$29,G13=Geral!$A$30),Geral!$F$13,IF(YEAR(NOW())-YEAR(D13)&lt;18,Geral!$G$13,Geral!$F$13)))</f>
        <v>0</v>
      </c>
      <c r="I13" s="81"/>
      <c r="J13" s="33"/>
      <c r="K13" s="36"/>
      <c r="L13" s="33"/>
      <c r="M13" s="33"/>
      <c r="N13" s="27">
        <f ca="1">IF(G13="","",IF(VLOOKUP(G13,Geral!$A$13:$C$34,3,FALSE)="&lt;=",IF(YEAR(NOW())-YEAR(D13)&gt;VLOOKUP(G13,Geral!$A$13:$B$34,2,FALSE),"Erro: categoria inválida para idade!",""),IF(VLOOKUP(G13,Geral!$A$13:$C$34,3,FALSE)="&gt;=",IF(YEAR(NOW())-YEAR(D13)&lt;VLOOKUP(G13,Geral!$A$13:$B$34,2,FALSE),"Erro: categoria inválida para idade!",""))))</f>
      </c>
      <c r="P13" s="71"/>
      <c r="Q13" t="str">
        <f>Geral!A16</f>
        <v>SFSub13</v>
      </c>
      <c r="R13">
        <f t="shared" si="0"/>
        <v>0</v>
      </c>
    </row>
    <row r="14" spans="1:18" ht="12.75">
      <c r="A14" s="9">
        <v>5</v>
      </c>
      <c r="B14" s="61"/>
      <c r="C14" s="66">
        <f>IF($B14="","",IF(_xlfn.IFERROR(VLOOKUP($B14,Federados!$A$2:$T$1703,2,FALSE),"")="","Cadastro não encontrado...digite aqui os dados e deixe o ID em branco",VLOOKUP($B14,Federados!$A$2:$T$1703,2,FALSE)))</f>
      </c>
      <c r="D14" s="64">
        <f>IF($B14="","",IF(_xlfn.IFERROR(VLOOKUP($B14,Federados!$A$2:$T$1703,18,FALSE),"")="","",VLOOKUP($B14,Federados!$A$2:$T$1703,18,FALSE)))</f>
      </c>
      <c r="E14" s="65">
        <f>IF($B14="","",IF(_xlfn.IFERROR(VLOOKUP($B14,Federados!$A$2:$T$1703,8,FALSE),"")="","",VLOOKUP($B14,Federados!$A$2:$T$1703,8,FALSE)))</f>
      </c>
      <c r="F14" s="65">
        <f>IF($B14="","",IF(_xlfn.IFERROR(VLOOKUP($B14,Federados!$A$2:$T$1703,13,FALSE),"")="","",VLOOKUP($B14,Federados!$A$2:$T$1703,13,FALSE)))</f>
      </c>
      <c r="G14" s="33"/>
      <c r="H14" s="47">
        <f ca="1">IF(C14="",0,IF(OR(G14=Geral!$A$29,G14=Geral!$A$30),Geral!$F$13,IF(YEAR(NOW())-YEAR(D14)&lt;18,Geral!$G$13,Geral!$F$13)))</f>
        <v>0</v>
      </c>
      <c r="I14" s="81"/>
      <c r="J14" s="33"/>
      <c r="K14" s="36"/>
      <c r="L14" s="33"/>
      <c r="M14" s="33"/>
      <c r="N14" s="27">
        <f ca="1">IF(G14="","",IF(VLOOKUP(G14,Geral!$A$13:$C$34,3,FALSE)="&lt;=",IF(YEAR(NOW())-YEAR(D14)&gt;VLOOKUP(G14,Geral!$A$13:$B$34,2,FALSE),"Erro: categoria inválida para idade!",""),IF(VLOOKUP(G14,Geral!$A$13:$C$34,3,FALSE)="&gt;=",IF(YEAR(NOW())-YEAR(D14)&lt;VLOOKUP(G14,Geral!$A$13:$B$34,2,FALSE),"Erro: categoria inválida para idade!",""))))</f>
      </c>
      <c r="P14" s="71"/>
      <c r="Q14" t="str">
        <f>Geral!A17</f>
        <v>SMSub15</v>
      </c>
      <c r="R14">
        <f t="shared" si="0"/>
        <v>0</v>
      </c>
    </row>
    <row r="15" spans="1:18" ht="12.75">
      <c r="A15" s="9">
        <v>6</v>
      </c>
      <c r="B15" s="61"/>
      <c r="C15" s="66">
        <f>IF($B15="","",IF(_xlfn.IFERROR(VLOOKUP($B15,Federados!$A$2:$T$1703,2,FALSE),"")="","Cadastro não encontrado...digite aqui os dados e deixe o ID em branco",VLOOKUP($B15,Federados!$A$2:$T$1703,2,FALSE)))</f>
      </c>
      <c r="D15" s="64">
        <f>IF($B15="","",IF(_xlfn.IFERROR(VLOOKUP($B15,Federados!$A$2:$T$1703,18,FALSE),"")="","",VLOOKUP($B15,Federados!$A$2:$T$1703,18,FALSE)))</f>
      </c>
      <c r="E15" s="65">
        <f>IF($B15="","",IF(_xlfn.IFERROR(VLOOKUP($B15,Federados!$A$2:$T$1703,8,FALSE),"")="","",VLOOKUP($B15,Federados!$A$2:$T$1703,8,FALSE)))</f>
      </c>
      <c r="F15" s="65">
        <f>IF($B15="","",IF(_xlfn.IFERROR(VLOOKUP($B15,Federados!$A$2:$T$1703,13,FALSE),"")="","",VLOOKUP($B15,Federados!$A$2:$T$1703,13,FALSE)))</f>
      </c>
      <c r="G15" s="33"/>
      <c r="H15" s="47">
        <f ca="1">IF(C15="",0,IF(OR(G15=Geral!$A$29,G15=Geral!$A$30),Geral!$F$13,IF(YEAR(NOW())-YEAR(D15)&lt;18,Geral!$G$13,Geral!$F$13)))</f>
        <v>0</v>
      </c>
      <c r="I15" s="81"/>
      <c r="J15" s="33"/>
      <c r="K15" s="36"/>
      <c r="L15" s="33"/>
      <c r="M15" s="33"/>
      <c r="N15" s="27">
        <f ca="1">IF(G15="","",IF(VLOOKUP(G15,Geral!$A$13:$C$34,3,FALSE)="&lt;=",IF(YEAR(NOW())-YEAR(D15)&gt;VLOOKUP(G15,Geral!$A$13:$B$34,2,FALSE),"Erro: categoria inválida para idade!",""),IF(VLOOKUP(G15,Geral!$A$13:$C$34,3,FALSE)="&gt;=",IF(YEAR(NOW())-YEAR(D15)&lt;VLOOKUP(G15,Geral!$A$13:$B$34,2,FALSE),"Erro: categoria inválida para idade!",""))))</f>
      </c>
      <c r="P15" s="71"/>
      <c r="Q15" t="str">
        <f>Geral!A18</f>
        <v>SFSub15</v>
      </c>
      <c r="R15">
        <f t="shared" si="0"/>
        <v>0</v>
      </c>
    </row>
    <row r="16" spans="1:18" ht="12.75">
      <c r="A16" s="9">
        <v>7</v>
      </c>
      <c r="B16" s="61"/>
      <c r="C16" s="66">
        <f>IF($B16="","",IF(_xlfn.IFERROR(VLOOKUP($B16,Federados!$A$2:$T$1703,2,FALSE),"")="","Cadastro não encontrado...digite aqui os dados e deixe o ID em branco",VLOOKUP($B16,Federados!$A$2:$T$1703,2,FALSE)))</f>
      </c>
      <c r="D16" s="64">
        <f>IF($B16="","",IF(_xlfn.IFERROR(VLOOKUP($B16,Federados!$A$2:$T$1703,18,FALSE),"")="","",VLOOKUP($B16,Federados!$A$2:$T$1703,18,FALSE)))</f>
      </c>
      <c r="E16" s="65">
        <f>IF($B16="","",IF(_xlfn.IFERROR(VLOOKUP($B16,Federados!$A$2:$T$1703,8,FALSE),"")="","",VLOOKUP($B16,Federados!$A$2:$T$1703,8,FALSE)))</f>
      </c>
      <c r="F16" s="65">
        <f>IF($B16="","",IF(_xlfn.IFERROR(VLOOKUP($B16,Federados!$A$2:$T$1703,13,FALSE),"")="","",VLOOKUP($B16,Federados!$A$2:$T$1703,13,FALSE)))</f>
      </c>
      <c r="G16" s="33"/>
      <c r="H16" s="47">
        <f ca="1">IF(C16="",0,IF(OR(G16=Geral!$A$29,G16=Geral!$A$30),Geral!$F$13,IF(YEAR(NOW())-YEAR(D16)&lt;18,Geral!$G$13,Geral!$F$13)))</f>
        <v>0</v>
      </c>
      <c r="I16" s="81"/>
      <c r="J16" s="33"/>
      <c r="K16" s="36"/>
      <c r="L16" s="33"/>
      <c r="M16" s="33"/>
      <c r="N16" s="27">
        <f ca="1">IF(G16="","",IF(VLOOKUP(G16,Geral!$A$13:$C$34,3,FALSE)="&lt;=",IF(YEAR(NOW())-YEAR(D16)&gt;VLOOKUP(G16,Geral!$A$13:$B$34,2,FALSE),"Erro: categoria inválida para idade!",""),IF(VLOOKUP(G16,Geral!$A$13:$C$34,3,FALSE)="&gt;=",IF(YEAR(NOW())-YEAR(D16)&lt;VLOOKUP(G16,Geral!$A$13:$B$34,2,FALSE),"Erro: categoria inválida para idade!",""))))</f>
      </c>
      <c r="P16" s="71"/>
      <c r="Q16" t="str">
        <f>Geral!A19</f>
        <v>SMSub17</v>
      </c>
      <c r="R16">
        <f t="shared" si="0"/>
        <v>0</v>
      </c>
    </row>
    <row r="17" spans="1:18" ht="12.75">
      <c r="A17" s="9">
        <v>8</v>
      </c>
      <c r="B17" s="61"/>
      <c r="C17" s="66">
        <f>IF($B17="","",IF(_xlfn.IFERROR(VLOOKUP($B17,Federados!$A$2:$T$1703,2,FALSE),"")="","Cadastro não encontrado...digite aqui os dados e deixe o ID em branco",VLOOKUP($B17,Federados!$A$2:$T$1703,2,FALSE)))</f>
      </c>
      <c r="D17" s="64">
        <f>IF($B17="","",IF(_xlfn.IFERROR(VLOOKUP($B17,Federados!$A$2:$T$1703,18,FALSE),"")="","",VLOOKUP($B17,Federados!$A$2:$T$1703,18,FALSE)))</f>
      </c>
      <c r="E17" s="65">
        <f>IF($B17="","",IF(_xlfn.IFERROR(VLOOKUP($B17,Federados!$A$2:$T$1703,8,FALSE),"")="","",VLOOKUP($B17,Federados!$A$2:$T$1703,8,FALSE)))</f>
      </c>
      <c r="F17" s="65">
        <f>IF($B17="","",IF(_xlfn.IFERROR(VLOOKUP($B17,Federados!$A$2:$T$1703,13,FALSE),"")="","",VLOOKUP($B17,Federados!$A$2:$T$1703,13,FALSE)))</f>
      </c>
      <c r="G17" s="33"/>
      <c r="H17" s="47">
        <f ca="1">IF(C17="",0,IF(OR(G17=Geral!$A$29,G17=Geral!$A$30),Geral!$F$13,IF(YEAR(NOW())-YEAR(D17)&lt;18,Geral!$G$13,Geral!$F$13)))</f>
        <v>0</v>
      </c>
      <c r="I17" s="81"/>
      <c r="J17" s="33"/>
      <c r="K17" s="33"/>
      <c r="L17" s="33"/>
      <c r="M17" s="33"/>
      <c r="N17" s="27">
        <f ca="1">IF(G17="","",IF(VLOOKUP(G17,Geral!$A$13:$C$34,3,FALSE)="&lt;=",IF(YEAR(NOW())-YEAR(D17)&gt;VLOOKUP(G17,Geral!$A$13:$B$34,2,FALSE),"Erro: categoria inválida para idade!",""),IF(VLOOKUP(G17,Geral!$A$13:$C$34,3,FALSE)="&gt;=",IF(YEAR(NOW())-YEAR(D17)&lt;VLOOKUP(G17,Geral!$A$13:$B$34,2,FALSE),"Erro: categoria inválida para idade!",""))))</f>
      </c>
      <c r="Q17" t="str">
        <f>Geral!A20</f>
        <v>SFSub17</v>
      </c>
      <c r="R17">
        <f t="shared" si="0"/>
        <v>0</v>
      </c>
    </row>
    <row r="18" spans="1:18" ht="12.75">
      <c r="A18" s="9">
        <v>9</v>
      </c>
      <c r="B18" s="61"/>
      <c r="C18" s="66">
        <f>IF($B18="","",IF(_xlfn.IFERROR(VLOOKUP($B18,Federados!$A$2:$T$1703,2,FALSE),"")="","Cadastro não encontrado...digite aqui os dados e deixe o ID em branco",VLOOKUP($B18,Federados!$A$2:$T$1703,2,FALSE)))</f>
      </c>
      <c r="D18" s="64">
        <f>IF($B18="","",IF(_xlfn.IFERROR(VLOOKUP($B18,Federados!$A$2:$T$1703,18,FALSE),"")="","",VLOOKUP($B18,Federados!$A$2:$T$1703,18,FALSE)))</f>
      </c>
      <c r="E18" s="65">
        <f>IF($B18="","",IF(_xlfn.IFERROR(VLOOKUP($B18,Federados!$A$2:$T$1703,8,FALSE),"")="","",VLOOKUP($B18,Federados!$A$2:$T$1703,8,FALSE)))</f>
      </c>
      <c r="F18" s="65">
        <f>IF($B18="","",IF(_xlfn.IFERROR(VLOOKUP($B18,Federados!$A$2:$T$1703,13,FALSE),"")="","",VLOOKUP($B18,Federados!$A$2:$T$1703,13,FALSE)))</f>
      </c>
      <c r="G18" s="33"/>
      <c r="H18" s="47">
        <f ca="1">IF(C18="",0,IF(OR(G18=Geral!$A$29,G18=Geral!$A$30),Geral!$F$13,IF(YEAR(NOW())-YEAR(D18)&lt;18,Geral!$G$13,Geral!$F$13)))</f>
        <v>0</v>
      </c>
      <c r="I18" s="81"/>
      <c r="J18" s="33"/>
      <c r="K18" s="33"/>
      <c r="L18" s="33"/>
      <c r="M18" s="33"/>
      <c r="N18" s="27">
        <f ca="1">IF(G18="","",IF(VLOOKUP(G18,Geral!$A$13:$C$34,3,FALSE)="&lt;=",IF(YEAR(NOW())-YEAR(D18)&gt;VLOOKUP(G18,Geral!$A$13:$B$34,2,FALSE),"Erro: categoria inválida para idade!",""),IF(VLOOKUP(G18,Geral!$A$13:$C$34,3,FALSE)="&gt;=",IF(YEAR(NOW())-YEAR(D18)&lt;VLOOKUP(G18,Geral!$A$13:$B$34,2,FALSE),"Erro: categoria inválida para idade!",""))))</f>
      </c>
      <c r="Q18" t="str">
        <f>Geral!A21</f>
        <v>SMSub19</v>
      </c>
      <c r="R18">
        <f t="shared" si="0"/>
        <v>0</v>
      </c>
    </row>
    <row r="19" spans="1:18" ht="12.75">
      <c r="A19" s="9">
        <v>10</v>
      </c>
      <c r="B19" s="61"/>
      <c r="C19" s="66">
        <f>IF($B19="","",IF(_xlfn.IFERROR(VLOOKUP($B19,Federados!$A$2:$T$1703,2,FALSE),"")="","Cadastro não encontrado...digite aqui os dados e deixe o ID em branco",VLOOKUP($B19,Federados!$A$2:$T$1703,2,FALSE)))</f>
      </c>
      <c r="D19" s="64">
        <f>IF($B19="","",IF(_xlfn.IFERROR(VLOOKUP($B19,Federados!$A$2:$T$1703,18,FALSE),"")="","",VLOOKUP($B19,Federados!$A$2:$T$1703,18,FALSE)))</f>
      </c>
      <c r="E19" s="65">
        <f>IF($B19="","",IF(_xlfn.IFERROR(VLOOKUP($B19,Federados!$A$2:$T$1703,8,FALSE),"")="","",VLOOKUP($B19,Federados!$A$2:$T$1703,8,FALSE)))</f>
      </c>
      <c r="F19" s="65">
        <f>IF($B19="","",IF(_xlfn.IFERROR(VLOOKUP($B19,Federados!$A$2:$T$1703,13,FALSE),"")="","",VLOOKUP($B19,Federados!$A$2:$T$1703,13,FALSE)))</f>
      </c>
      <c r="G19" s="33"/>
      <c r="H19" s="47">
        <f ca="1">IF(C19="",0,IF(OR(G19=Geral!$A$29,G19=Geral!$A$30),Geral!$F$13,IF(YEAR(NOW())-YEAR(D19)&lt;18,Geral!$G$13,Geral!$F$13)))</f>
        <v>0</v>
      </c>
      <c r="I19" s="81"/>
      <c r="J19" s="33"/>
      <c r="K19" s="33"/>
      <c r="L19" s="33"/>
      <c r="M19" s="33"/>
      <c r="N19" s="27">
        <f ca="1">IF(G19="","",IF(VLOOKUP(G19,Geral!$A$13:$C$34,3,FALSE)="&lt;=",IF(YEAR(NOW())-YEAR(D19)&gt;VLOOKUP(G19,Geral!$A$13:$B$34,2,FALSE),"Erro: categoria inválida para idade!",""),IF(VLOOKUP(G19,Geral!$A$13:$C$34,3,FALSE)="&gt;=",IF(YEAR(NOW())-YEAR(D19)&lt;VLOOKUP(G19,Geral!$A$13:$B$34,2,FALSE),"Erro: categoria inválida para idade!",""))))</f>
      </c>
      <c r="Q19" t="str">
        <f>Geral!A22</f>
        <v>SFSub19</v>
      </c>
      <c r="R19">
        <f t="shared" si="0"/>
        <v>0</v>
      </c>
    </row>
    <row r="20" spans="1:18" ht="12.75">
      <c r="A20" s="9">
        <v>11</v>
      </c>
      <c r="B20" s="61"/>
      <c r="C20" s="66">
        <f>IF($B20="","",IF(_xlfn.IFERROR(VLOOKUP($B20,Federados!$A$2:$T$1703,2,FALSE),"")="","Cadastro não encontrado...digite aqui os dados e deixe o ID em branco",VLOOKUP($B20,Federados!$A$2:$T$1703,2,FALSE)))</f>
      </c>
      <c r="D20" s="64">
        <f>IF($B20="","",IF(_xlfn.IFERROR(VLOOKUP($B20,Federados!$A$2:$T$1703,18,FALSE),"")="","",VLOOKUP($B20,Federados!$A$2:$T$1703,18,FALSE)))</f>
      </c>
      <c r="E20" s="65">
        <f>IF($B20="","",IF(_xlfn.IFERROR(VLOOKUP($B20,Federados!$A$2:$T$1703,8,FALSE),"")="","",VLOOKUP($B20,Federados!$A$2:$T$1703,8,FALSE)))</f>
      </c>
      <c r="F20" s="65">
        <f>IF($B20="","",IF(_xlfn.IFERROR(VLOOKUP($B20,Federados!$A$2:$T$1703,13,FALSE),"")="","",VLOOKUP($B20,Federados!$A$2:$T$1703,13,FALSE)))</f>
      </c>
      <c r="G20" s="33"/>
      <c r="H20" s="47">
        <f ca="1">IF(C20="",0,IF(OR(G20=Geral!$A$29,G20=Geral!$A$30),Geral!$F$13,IF(YEAR(NOW())-YEAR(D20)&lt;18,Geral!$G$13,Geral!$F$13)))</f>
        <v>0</v>
      </c>
      <c r="I20" s="81"/>
      <c r="J20" s="33"/>
      <c r="K20" s="36"/>
      <c r="L20" s="36"/>
      <c r="M20" s="36"/>
      <c r="N20" s="27">
        <f ca="1">IF(G20="","",IF(VLOOKUP(G20,Geral!$A$13:$C$34,3,FALSE)="&lt;=",IF(YEAR(NOW())-YEAR(D20)&gt;VLOOKUP(G20,Geral!$A$13:$B$34,2,FALSE),"Erro: categoria inválida para idade!",""),IF(VLOOKUP(G20,Geral!$A$13:$C$34,3,FALSE)="&gt;=",IF(YEAR(NOW())-YEAR(D20)&lt;VLOOKUP(G20,Geral!$A$13:$B$34,2,FALSE),"Erro: categoria inválida para idade!",""))))</f>
      </c>
      <c r="P20" s="62"/>
      <c r="Q20" t="str">
        <f>Geral!A23</f>
        <v>SMC</v>
      </c>
      <c r="R20">
        <f t="shared" si="0"/>
        <v>0</v>
      </c>
    </row>
    <row r="21" spans="1:18" ht="12.75">
      <c r="A21" s="9">
        <v>12</v>
      </c>
      <c r="B21" s="61"/>
      <c r="C21" s="66">
        <f>IF($B21="","",IF(_xlfn.IFERROR(VLOOKUP($B21,Federados!$A$2:$T$1703,2,FALSE),"")="","Cadastro não encontrado...digite aqui os dados e deixe o ID em branco",VLOOKUP($B21,Federados!$A$2:$T$1703,2,FALSE)))</f>
      </c>
      <c r="D21" s="64">
        <f>IF($B21="","",IF(_xlfn.IFERROR(VLOOKUP($B21,Federados!$A$2:$T$1703,18,FALSE),"")="","",VLOOKUP($B21,Federados!$A$2:$T$1703,18,FALSE)))</f>
      </c>
      <c r="E21" s="65">
        <f>IF($B21="","",IF(_xlfn.IFERROR(VLOOKUP($B21,Federados!$A$2:$T$1703,8,FALSE),"")="","",VLOOKUP($B21,Federados!$A$2:$T$1703,8,FALSE)))</f>
      </c>
      <c r="F21" s="65">
        <f>IF($B21="","",IF(_xlfn.IFERROR(VLOOKUP($B21,Federados!$A$2:$T$1703,13,FALSE),"")="","",VLOOKUP($B21,Federados!$A$2:$T$1703,13,FALSE)))</f>
      </c>
      <c r="G21" s="33"/>
      <c r="H21" s="47">
        <f ca="1">IF(C21="",0,IF(OR(G21=Geral!$A$29,G21=Geral!$A$30),Geral!$F$13,IF(YEAR(NOW())-YEAR(D21)&lt;18,Geral!$G$13,Geral!$F$13)))</f>
        <v>0</v>
      </c>
      <c r="I21" s="81"/>
      <c r="J21" s="33"/>
      <c r="K21" s="36"/>
      <c r="L21" s="36"/>
      <c r="M21" s="36"/>
      <c r="N21" s="27">
        <f ca="1">IF(G21="","",IF(VLOOKUP(G21,Geral!$A$13:$C$34,3,FALSE)="&lt;=",IF(YEAR(NOW())-YEAR(D21)&gt;VLOOKUP(G21,Geral!$A$13:$B$34,2,FALSE),"Erro: categoria inválida para idade!",""),IF(VLOOKUP(G21,Geral!$A$13:$C$34,3,FALSE)="&gt;=",IF(YEAR(NOW())-YEAR(D21)&lt;VLOOKUP(G21,Geral!$A$13:$B$34,2,FALSE),"Erro: categoria inválida para idade!",""))))</f>
      </c>
      <c r="P21" s="62"/>
      <c r="Q21" t="str">
        <f>Geral!A24</f>
        <v>SFC</v>
      </c>
      <c r="R21">
        <f t="shared" si="0"/>
        <v>0</v>
      </c>
    </row>
    <row r="22" spans="1:18" ht="12.75">
      <c r="A22" s="9">
        <v>13</v>
      </c>
      <c r="B22" s="61"/>
      <c r="C22" s="66">
        <f>IF($B22="","",IF(_xlfn.IFERROR(VLOOKUP($B22,Federados!$A$2:$T$1703,2,FALSE),"")="","Cadastro não encontrado...digite aqui os dados e deixe o ID em branco",VLOOKUP($B22,Federados!$A$2:$T$1703,2,FALSE)))</f>
      </c>
      <c r="D22" s="64">
        <f>IF($B22="","",IF(_xlfn.IFERROR(VLOOKUP($B22,Federados!$A$2:$T$1703,18,FALSE),"")="","",VLOOKUP($B22,Federados!$A$2:$T$1703,18,FALSE)))</f>
      </c>
      <c r="E22" s="65">
        <f>IF($B22="","",IF(_xlfn.IFERROR(VLOOKUP($B22,Federados!$A$2:$T$1703,8,FALSE),"")="","",VLOOKUP($B22,Federados!$A$2:$T$1703,8,FALSE)))</f>
      </c>
      <c r="F22" s="65">
        <f>IF($B22="","",IF(_xlfn.IFERROR(VLOOKUP($B22,Federados!$A$2:$T$1703,13,FALSE),"")="","",VLOOKUP($B22,Federados!$A$2:$T$1703,13,FALSE)))</f>
      </c>
      <c r="G22" s="33"/>
      <c r="H22" s="47">
        <f ca="1">IF(C22="",0,IF(OR(G22=Geral!$A$29,G22=Geral!$A$30),Geral!$F$13,IF(YEAR(NOW())-YEAR(D22)&lt;18,Geral!$G$13,Geral!$F$13)))</f>
        <v>0</v>
      </c>
      <c r="I22" s="81"/>
      <c r="J22" s="33"/>
      <c r="K22" s="36"/>
      <c r="L22" s="36"/>
      <c r="M22" s="36"/>
      <c r="N22" s="27">
        <f ca="1">IF(G22="","",IF(VLOOKUP(G22,Geral!$A$13:$C$34,3,FALSE)="&lt;=",IF(YEAR(NOW())-YEAR(D22)&gt;VLOOKUP(G22,Geral!$A$13:$B$34,2,FALSE),"Erro: categoria inválida para idade!",""),IF(VLOOKUP(G22,Geral!$A$13:$C$34,3,FALSE)="&gt;=",IF(YEAR(NOW())-YEAR(D22)&lt;VLOOKUP(G22,Geral!$A$13:$B$34,2,FALSE),"Erro: categoria inválida para idade!",""))))</f>
      </c>
      <c r="P22" s="62"/>
      <c r="Q22" t="str">
        <f>Geral!A25</f>
        <v>SMB</v>
      </c>
      <c r="R22">
        <f t="shared" si="0"/>
        <v>0</v>
      </c>
    </row>
    <row r="23" spans="1:18" ht="12.75">
      <c r="A23" s="9">
        <v>14</v>
      </c>
      <c r="B23" s="61"/>
      <c r="C23" s="66">
        <f>IF($B23="","",IF(_xlfn.IFERROR(VLOOKUP($B23,Federados!$A$2:$T$1703,2,FALSE),"")="","Cadastro não encontrado...digite aqui os dados e deixe o ID em branco",VLOOKUP($B23,Federados!$A$2:$T$1703,2,FALSE)))</f>
      </c>
      <c r="D23" s="64">
        <f>IF($B23="","",IF(_xlfn.IFERROR(VLOOKUP($B23,Federados!$A$2:$T$1703,18,FALSE),"")="","",VLOOKUP($B23,Federados!$A$2:$T$1703,18,FALSE)))</f>
      </c>
      <c r="E23" s="65">
        <f>IF($B23="","",IF(_xlfn.IFERROR(VLOOKUP($B23,Federados!$A$2:$T$1703,8,FALSE),"")="","",VLOOKUP($B23,Federados!$A$2:$T$1703,8,FALSE)))</f>
      </c>
      <c r="F23" s="65">
        <f>IF($B23="","",IF(_xlfn.IFERROR(VLOOKUP($B23,Federados!$A$2:$T$1703,13,FALSE),"")="","",VLOOKUP($B23,Federados!$A$2:$T$1703,13,FALSE)))</f>
      </c>
      <c r="G23" s="33"/>
      <c r="H23" s="47">
        <f ca="1">IF(C23="",0,IF(OR(G23=Geral!$A$29,G23=Geral!$A$30),Geral!$F$13,IF(YEAR(NOW())-YEAR(D23)&lt;18,Geral!$G$13,Geral!$F$13)))</f>
        <v>0</v>
      </c>
      <c r="I23" s="81"/>
      <c r="J23" s="33"/>
      <c r="K23" s="36"/>
      <c r="L23" s="36"/>
      <c r="M23" s="36"/>
      <c r="N23" s="27">
        <f ca="1">IF(G23="","",IF(VLOOKUP(G23,Geral!$A$13:$C$34,3,FALSE)="&lt;=",IF(YEAR(NOW())-YEAR(D23)&gt;VLOOKUP(G23,Geral!$A$13:$B$34,2,FALSE),"Erro: categoria inválida para idade!",""),IF(VLOOKUP(G23,Geral!$A$13:$C$34,3,FALSE)="&gt;=",IF(YEAR(NOW())-YEAR(D23)&lt;VLOOKUP(G23,Geral!$A$13:$B$34,2,FALSE),"Erro: categoria inválida para idade!",""))))</f>
      </c>
      <c r="Q23" t="str">
        <f>Geral!A26</f>
        <v>SFB</v>
      </c>
      <c r="R23">
        <f t="shared" si="0"/>
        <v>0</v>
      </c>
    </row>
    <row r="24" spans="1:18" ht="12.75">
      <c r="A24" s="9">
        <v>15</v>
      </c>
      <c r="B24" s="61"/>
      <c r="C24" s="66">
        <f>IF($B24="","",IF(_xlfn.IFERROR(VLOOKUP($B24,Federados!$A$2:$T$1703,2,FALSE),"")="","Cadastro não encontrado...digite aqui os dados e deixe o ID em branco",VLOOKUP($B24,Federados!$A$2:$T$1703,2,FALSE)))</f>
      </c>
      <c r="D24" s="64">
        <f>IF($B24="","",IF(_xlfn.IFERROR(VLOOKUP($B24,Federados!$A$2:$T$1703,18,FALSE),"")="","",VLOOKUP($B24,Federados!$A$2:$T$1703,18,FALSE)))</f>
      </c>
      <c r="E24" s="65">
        <f>IF($B24="","",IF(_xlfn.IFERROR(VLOOKUP($B24,Federados!$A$2:$T$1703,8,FALSE),"")="","",VLOOKUP($B24,Federados!$A$2:$T$1703,8,FALSE)))</f>
      </c>
      <c r="F24" s="65">
        <f>IF($B24="","",IF(_xlfn.IFERROR(VLOOKUP($B24,Federados!$A$2:$T$1703,13,FALSE),"")="","",VLOOKUP($B24,Federados!$A$2:$T$1703,13,FALSE)))</f>
      </c>
      <c r="G24" s="33"/>
      <c r="H24" s="47">
        <f ca="1">IF(C24="",0,IF(OR(G24=Geral!$A$29,G24=Geral!$A$30),Geral!$F$13,IF(YEAR(NOW())-YEAR(D24)&lt;18,Geral!$G$13,Geral!$F$13)))</f>
        <v>0</v>
      </c>
      <c r="I24" s="81"/>
      <c r="J24" s="33"/>
      <c r="K24" s="36"/>
      <c r="L24" s="36"/>
      <c r="M24" s="36"/>
      <c r="N24" s="27">
        <f ca="1">IF(G24="","",IF(VLOOKUP(G24,Geral!$A$13:$C$34,3,FALSE)="&lt;=",IF(YEAR(NOW())-YEAR(D24)&gt;VLOOKUP(G24,Geral!$A$13:$B$34,2,FALSE),"Erro: categoria inválida para idade!",""),IF(VLOOKUP(G24,Geral!$A$13:$C$34,3,FALSE)="&gt;=",IF(YEAR(NOW())-YEAR(D24)&lt;VLOOKUP(G24,Geral!$A$13:$B$34,2,FALSE),"Erro: categoria inválida para idade!",""))))</f>
      </c>
      <c r="Q24" t="str">
        <f>Geral!A27</f>
        <v>SMA</v>
      </c>
      <c r="R24">
        <f t="shared" si="0"/>
        <v>0</v>
      </c>
    </row>
    <row r="25" spans="1:18" ht="12.75">
      <c r="A25" s="9">
        <v>16</v>
      </c>
      <c r="B25" s="61"/>
      <c r="C25" s="66">
        <f>IF($B25="","",IF(_xlfn.IFERROR(VLOOKUP($B25,Federados!$A$2:$T$1703,2,FALSE),"")="","Cadastro não encontrado...digite aqui os dados e deixe o ID em branco",VLOOKUP($B25,Federados!$A$2:$T$1703,2,FALSE)))</f>
      </c>
      <c r="D25" s="64">
        <f>IF($B25="","",IF(_xlfn.IFERROR(VLOOKUP($B25,Federados!$A$2:$T$1703,18,FALSE),"")="","",VLOOKUP($B25,Federados!$A$2:$T$1703,18,FALSE)))</f>
      </c>
      <c r="E25" s="65">
        <f>IF($B25="","",IF(_xlfn.IFERROR(VLOOKUP($B25,Federados!$A$2:$T$1703,8,FALSE),"")="","",VLOOKUP($B25,Federados!$A$2:$T$1703,8,FALSE)))</f>
      </c>
      <c r="F25" s="65">
        <f>IF($B25="","",IF(_xlfn.IFERROR(VLOOKUP($B25,Federados!$A$2:$T$1703,13,FALSE),"")="","",VLOOKUP($B25,Federados!$A$2:$T$1703,13,FALSE)))</f>
      </c>
      <c r="G25" s="33"/>
      <c r="H25" s="47">
        <f ca="1">IF(C25="",0,IF(OR(G25=Geral!$A$29,G25=Geral!$A$30),Geral!$F$13,IF(YEAR(NOW())-YEAR(D25)&lt;18,Geral!$G$13,Geral!$F$13)))</f>
        <v>0</v>
      </c>
      <c r="I25" s="81"/>
      <c r="J25" s="33"/>
      <c r="K25" s="36"/>
      <c r="L25" s="36"/>
      <c r="M25" s="36"/>
      <c r="N25" s="27">
        <f ca="1">IF(G25="","",IF(VLOOKUP(G25,Geral!$A$13:$C$34,3,FALSE)="&lt;=",IF(YEAR(NOW())-YEAR(D25)&gt;VLOOKUP(G25,Geral!$A$13:$B$34,2,FALSE),"Erro: categoria inválida para idade!",""),IF(VLOOKUP(G25,Geral!$A$13:$C$34,3,FALSE)="&gt;=",IF(YEAR(NOW())-YEAR(D25)&lt;VLOOKUP(G25,Geral!$A$13:$B$34,2,FALSE),"Erro: categoria inválida para idade!",""))))</f>
      </c>
      <c r="Q25" t="str">
        <f>Geral!A28</f>
        <v>SFA</v>
      </c>
      <c r="R25">
        <f t="shared" si="0"/>
        <v>0</v>
      </c>
    </row>
    <row r="26" spans="1:18" ht="12.75">
      <c r="A26" s="9">
        <v>17</v>
      </c>
      <c r="B26" s="61"/>
      <c r="C26" s="66">
        <f>IF($B26="","",IF(_xlfn.IFERROR(VLOOKUP($B26,Federados!$A$2:$T$1703,2,FALSE),"")="","Cadastro não encontrado...digite aqui os dados e deixe o ID em branco",VLOOKUP($B26,Federados!$A$2:$T$1703,2,FALSE)))</f>
      </c>
      <c r="D26" s="64">
        <f>IF($B26="","",IF(_xlfn.IFERROR(VLOOKUP($B26,Federados!$A$2:$T$1703,18,FALSE),"")="","",VLOOKUP($B26,Federados!$A$2:$T$1703,18,FALSE)))</f>
      </c>
      <c r="E26" s="65">
        <f>IF($B26="","",IF(_xlfn.IFERROR(VLOOKUP($B26,Federados!$A$2:$T$1703,8,FALSE),"")="","",VLOOKUP($B26,Federados!$A$2:$T$1703,8,FALSE)))</f>
      </c>
      <c r="F26" s="65">
        <f>IF($B26="","",IF(_xlfn.IFERROR(VLOOKUP($B26,Federados!$A$2:$T$1703,13,FALSE),"")="","",VLOOKUP($B26,Federados!$A$2:$T$1703,13,FALSE)))</f>
      </c>
      <c r="G26" s="33"/>
      <c r="H26" s="47">
        <f ca="1">IF(C26="",0,IF(OR(G26=Geral!$A$29,G26=Geral!$A$30),Geral!$F$13,IF(YEAR(NOW())-YEAR(D26)&lt;18,Geral!$G$13,Geral!$F$13)))</f>
        <v>0</v>
      </c>
      <c r="I26" s="81"/>
      <c r="J26" s="33"/>
      <c r="K26" s="36"/>
      <c r="L26" s="36"/>
      <c r="M26" s="36"/>
      <c r="N26" s="27">
        <f ca="1">IF(G26="","",IF(VLOOKUP(G26,Geral!$A$13:$C$34,3,FALSE)="&lt;=",IF(YEAR(NOW())-YEAR(D26)&gt;VLOOKUP(G26,Geral!$A$13:$B$34,2,FALSE),"Erro: categoria inválida para idade!",""),IF(VLOOKUP(G26,Geral!$A$13:$C$34,3,FALSE)="&gt;=",IF(YEAR(NOW())-YEAR(D26)&lt;VLOOKUP(G26,Geral!$A$13:$B$34,2,FALSE),"Erro: categoria inválida para idade!",""))))</f>
      </c>
      <c r="Q26" t="str">
        <f>Geral!A29</f>
        <v>SMP</v>
      </c>
      <c r="R26">
        <f t="shared" si="0"/>
        <v>0</v>
      </c>
    </row>
    <row r="27" spans="1:18" ht="12.75">
      <c r="A27" s="9">
        <v>18</v>
      </c>
      <c r="B27" s="61"/>
      <c r="C27" s="66">
        <f>IF($B27="","",IF(_xlfn.IFERROR(VLOOKUP($B27,Federados!$A$2:$T$1703,2,FALSE),"")="","Cadastro não encontrado...digite aqui os dados e deixe o ID em branco",VLOOKUP($B27,Federados!$A$2:$T$1703,2,FALSE)))</f>
      </c>
      <c r="D27" s="64">
        <f>IF($B27="","",IF(_xlfn.IFERROR(VLOOKUP($B27,Federados!$A$2:$T$1703,18,FALSE),"")="","",VLOOKUP($B27,Federados!$A$2:$T$1703,18,FALSE)))</f>
      </c>
      <c r="E27" s="65">
        <f>IF($B27="","",IF(_xlfn.IFERROR(VLOOKUP($B27,Federados!$A$2:$T$1703,8,FALSE),"")="","",VLOOKUP($B27,Federados!$A$2:$T$1703,8,FALSE)))</f>
      </c>
      <c r="F27" s="65">
        <f>IF($B27="","",IF(_xlfn.IFERROR(VLOOKUP($B27,Federados!$A$2:$T$1703,13,FALSE),"")="","",VLOOKUP($B27,Federados!$A$2:$T$1703,13,FALSE)))</f>
      </c>
      <c r="G27" s="33"/>
      <c r="H27" s="47">
        <f ca="1">IF(C27="",0,IF(OR(G27=Geral!$A$29,G27=Geral!$A$30),Geral!$F$13,IF(YEAR(NOW())-YEAR(D27)&lt;18,Geral!$G$13,Geral!$F$13)))</f>
        <v>0</v>
      </c>
      <c r="I27" s="81"/>
      <c r="J27" s="33"/>
      <c r="K27" s="36"/>
      <c r="L27" s="36"/>
      <c r="M27" s="36"/>
      <c r="N27" s="27">
        <f ca="1">IF(G27="","",IF(VLOOKUP(G27,Geral!$A$13:$C$34,3,FALSE)="&lt;=",IF(YEAR(NOW())-YEAR(D27)&gt;VLOOKUP(G27,Geral!$A$13:$B$34,2,FALSE),"Erro: categoria inválida para idade!",""),IF(VLOOKUP(G27,Geral!$A$13:$C$34,3,FALSE)="&gt;=",IF(YEAR(NOW())-YEAR(D27)&lt;VLOOKUP(G27,Geral!$A$13:$B$34,2,FALSE),"Erro: categoria inválida para idade!",""))))</f>
      </c>
      <c r="Q27" t="str">
        <f>Geral!A30</f>
        <v>SFP</v>
      </c>
      <c r="R27">
        <f t="shared" si="0"/>
        <v>0</v>
      </c>
    </row>
    <row r="28" spans="1:18" ht="12.75">
      <c r="A28" s="9">
        <v>19</v>
      </c>
      <c r="B28" s="61"/>
      <c r="C28" s="66">
        <f>IF($B28="","",IF(_xlfn.IFERROR(VLOOKUP($B28,Federados!$A$2:$T$1703,2,FALSE),"")="","Cadastro não encontrado...digite aqui os dados e deixe o ID em branco",VLOOKUP($B28,Federados!$A$2:$T$1703,2,FALSE)))</f>
      </c>
      <c r="D28" s="64">
        <f>IF($B28="","",IF(_xlfn.IFERROR(VLOOKUP($B28,Federados!$A$2:$T$1703,18,FALSE),"")="","",VLOOKUP($B28,Federados!$A$2:$T$1703,18,FALSE)))</f>
      </c>
      <c r="E28" s="65">
        <f>IF($B28="","",IF(_xlfn.IFERROR(VLOOKUP($B28,Federados!$A$2:$T$1703,8,FALSE),"")="","",VLOOKUP($B28,Federados!$A$2:$T$1703,8,FALSE)))</f>
      </c>
      <c r="F28" s="65">
        <f>IF($B28="","",IF(_xlfn.IFERROR(VLOOKUP($B28,Federados!$A$2:$T$1703,13,FALSE),"")="","",VLOOKUP($B28,Federados!$A$2:$T$1703,13,FALSE)))</f>
      </c>
      <c r="G28" s="33"/>
      <c r="H28" s="47">
        <f ca="1">IF(C28="",0,IF(OR(G28=Geral!$A$29,G28=Geral!$A$30),Geral!$F$13,IF(YEAR(NOW())-YEAR(D28)&lt;18,Geral!$G$13,Geral!$F$13)))</f>
        <v>0</v>
      </c>
      <c r="I28" s="81"/>
      <c r="J28" s="33"/>
      <c r="K28" s="36"/>
      <c r="L28" s="36"/>
      <c r="M28" s="36"/>
      <c r="N28" s="27">
        <f ca="1">IF(G28="","",IF(VLOOKUP(G28,Geral!$A$13:$C$34,3,FALSE)="&lt;=",IF(YEAR(NOW())-YEAR(D28)&gt;VLOOKUP(G28,Geral!$A$13:$B$34,2,FALSE),"Erro: categoria inválida para idade!",""),IF(VLOOKUP(G28,Geral!$A$13:$C$34,3,FALSE)="&gt;=",IF(YEAR(NOW())-YEAR(D28)&lt;VLOOKUP(G28,Geral!$A$13:$B$34,2,FALSE),"Erro: categoria inválida para idade!",""))))</f>
      </c>
      <c r="Q28" t="str">
        <f>Geral!A31</f>
        <v>SMSenior</v>
      </c>
      <c r="R28">
        <f t="shared" si="0"/>
        <v>0</v>
      </c>
    </row>
    <row r="29" spans="1:18" ht="12.75">
      <c r="A29" s="9">
        <v>20</v>
      </c>
      <c r="B29" s="61"/>
      <c r="C29" s="66">
        <f>IF($B29="","",IF(_xlfn.IFERROR(VLOOKUP($B29,Federados!$A$2:$T$1703,2,FALSE),"")="","Cadastro não encontrado...digite aqui os dados e deixe o ID em branco",VLOOKUP($B29,Federados!$A$2:$T$1703,2,FALSE)))</f>
      </c>
      <c r="D29" s="64">
        <f>IF($B29="","",IF(_xlfn.IFERROR(VLOOKUP($B29,Federados!$A$2:$T$1703,18,FALSE),"")="","",VLOOKUP($B29,Federados!$A$2:$T$1703,18,FALSE)))</f>
      </c>
      <c r="E29" s="65">
        <f>IF($B29="","",IF(_xlfn.IFERROR(VLOOKUP($B29,Federados!$A$2:$T$1703,8,FALSE),"")="","",VLOOKUP($B29,Federados!$A$2:$T$1703,8,FALSE)))</f>
      </c>
      <c r="F29" s="65">
        <f>IF($B29="","",IF(_xlfn.IFERROR(VLOOKUP($B29,Federados!$A$2:$T$1703,13,FALSE),"")="","",VLOOKUP($B29,Federados!$A$2:$T$1703,13,FALSE)))</f>
      </c>
      <c r="G29" s="33"/>
      <c r="H29" s="47">
        <f ca="1">IF(C29="",0,IF(OR(G29=Geral!$A$29,G29=Geral!$A$30),Geral!$F$13,IF(YEAR(NOW())-YEAR(D29)&lt;18,Geral!$G$13,Geral!$F$13)))</f>
        <v>0</v>
      </c>
      <c r="I29" s="81"/>
      <c r="J29" s="33"/>
      <c r="K29" s="36"/>
      <c r="L29" s="36"/>
      <c r="M29" s="36"/>
      <c r="N29" s="27">
        <f ca="1">IF(G29="","",IF(VLOOKUP(G29,Geral!$A$13:$C$34,3,FALSE)="&lt;=",IF(YEAR(NOW())-YEAR(D29)&gt;VLOOKUP(G29,Geral!$A$13:$B$34,2,FALSE),"Erro: categoria inválida para idade!",""),IF(VLOOKUP(G29,Geral!$A$13:$C$34,3,FALSE)="&gt;=",IF(YEAR(NOW())-YEAR(D29)&lt;VLOOKUP(G29,Geral!$A$13:$B$34,2,FALSE),"Erro: categoria inválida para idade!",""))))</f>
      </c>
      <c r="Q29" t="str">
        <f>Geral!A32</f>
        <v>SFSenior</v>
      </c>
      <c r="R29">
        <f t="shared" si="0"/>
        <v>0</v>
      </c>
    </row>
    <row r="30" spans="1:18" ht="12.75">
      <c r="A30" s="9">
        <v>21</v>
      </c>
      <c r="B30" s="61"/>
      <c r="C30" s="66">
        <f>IF($B30="","",IF(_xlfn.IFERROR(VLOOKUP($B30,Federados!$A$2:$T$1703,2,FALSE),"")="","Cadastro não encontrado...digite aqui os dados e deixe o ID em branco",VLOOKUP($B30,Federados!$A$2:$T$1703,2,FALSE)))</f>
      </c>
      <c r="D30" s="64">
        <f>IF($B30="","",IF(_xlfn.IFERROR(VLOOKUP($B30,Federados!$A$2:$T$1703,18,FALSE),"")="","",VLOOKUP($B30,Federados!$A$2:$T$1703,18,FALSE)))</f>
      </c>
      <c r="E30" s="65">
        <f>IF($B30="","",IF(_xlfn.IFERROR(VLOOKUP($B30,Federados!$A$2:$T$1703,8,FALSE),"")="","",VLOOKUP($B30,Federados!$A$2:$T$1703,8,FALSE)))</f>
      </c>
      <c r="F30" s="65">
        <f>IF($B30="","",IF(_xlfn.IFERROR(VLOOKUP($B30,Federados!$A$2:$T$1703,13,FALSE),"")="","",VLOOKUP($B30,Federados!$A$2:$T$1703,13,FALSE)))</f>
      </c>
      <c r="G30" s="33"/>
      <c r="H30" s="47">
        <f ca="1">IF(C30="",0,IF(OR(G30=Geral!$A$29,G30=Geral!$A$30),Geral!$F$13,IF(YEAR(NOW())-YEAR(D30)&lt;18,Geral!$G$13,Geral!$F$13)))</f>
        <v>0</v>
      </c>
      <c r="I30" s="81"/>
      <c r="J30" s="33"/>
      <c r="K30" s="36"/>
      <c r="L30" s="36"/>
      <c r="M30" s="36"/>
      <c r="N30" s="27">
        <f ca="1">IF(G30="","",IF(VLOOKUP(G30,Geral!$A$13:$C$34,3,FALSE)="&lt;=",IF(YEAR(NOW())-YEAR(D30)&gt;VLOOKUP(G30,Geral!$A$13:$B$34,2,FALSE),"Erro: categoria inválida para idade!",""),IF(VLOOKUP(G30,Geral!$A$13:$C$34,3,FALSE)="&gt;=",IF(YEAR(NOW())-YEAR(D30)&lt;VLOOKUP(G30,Geral!$A$13:$B$34,2,FALSE),"Erro: categoria inválida para idade!",""))))</f>
      </c>
      <c r="Q30" t="str">
        <f>Geral!A33</f>
        <v>SMVeterano</v>
      </c>
      <c r="R30">
        <f t="shared" si="0"/>
        <v>0</v>
      </c>
    </row>
    <row r="31" spans="1:18" ht="12.75">
      <c r="A31" s="9">
        <v>22</v>
      </c>
      <c r="B31" s="61"/>
      <c r="C31" s="66">
        <f>IF($B31="","",IF(_xlfn.IFERROR(VLOOKUP($B31,Federados!$A$2:$T$1703,2,FALSE),"")="","Cadastro não encontrado...digite aqui os dados e deixe o ID em branco",VLOOKUP($B31,Federados!$A$2:$T$1703,2,FALSE)))</f>
      </c>
      <c r="D31" s="64">
        <f>IF($B31="","",IF(_xlfn.IFERROR(VLOOKUP($B31,Federados!$A$2:$T$1703,18,FALSE),"")="","",VLOOKUP($B31,Federados!$A$2:$T$1703,18,FALSE)))</f>
      </c>
      <c r="E31" s="65">
        <f>IF($B31="","",IF(_xlfn.IFERROR(VLOOKUP($B31,Federados!$A$2:$T$1703,8,FALSE),"")="","",VLOOKUP($B31,Federados!$A$2:$T$1703,8,FALSE)))</f>
      </c>
      <c r="F31" s="65">
        <f>IF($B31="","",IF(_xlfn.IFERROR(VLOOKUP($B31,Federados!$A$2:$T$1703,13,FALSE),"")="","",VLOOKUP($B31,Federados!$A$2:$T$1703,13,FALSE)))</f>
      </c>
      <c r="G31" s="33"/>
      <c r="H31" s="47">
        <f ca="1">IF(C31="",0,IF(OR(G31=Geral!$A$29,G31=Geral!$A$30),Geral!$F$13,IF(YEAR(NOW())-YEAR(D31)&lt;18,Geral!$G$13,Geral!$F$13)))</f>
        <v>0</v>
      </c>
      <c r="I31" s="81"/>
      <c r="J31" s="33"/>
      <c r="K31" s="36"/>
      <c r="L31" s="36"/>
      <c r="M31" s="36"/>
      <c r="N31" s="27">
        <f ca="1">IF(G31="","",IF(VLOOKUP(G31,Geral!$A$13:$C$34,3,FALSE)="&lt;=",IF(YEAR(NOW())-YEAR(D31)&gt;VLOOKUP(G31,Geral!$A$13:$B$34,2,FALSE),"Erro: categoria inválida para idade!",""),IF(VLOOKUP(G31,Geral!$A$13:$C$34,3,FALSE)="&gt;=",IF(YEAR(NOW())-YEAR(D31)&lt;VLOOKUP(G31,Geral!$A$13:$B$34,2,FALSE),"Erro: categoria inválida para idade!",""))))</f>
      </c>
      <c r="Q31" t="str">
        <f>Geral!A34</f>
        <v>SFVeterano</v>
      </c>
      <c r="R31">
        <f t="shared" si="0"/>
        <v>0</v>
      </c>
    </row>
    <row r="32" spans="1:18" ht="12.75">
      <c r="A32" s="9">
        <v>23</v>
      </c>
      <c r="B32" s="61"/>
      <c r="C32" s="66">
        <f>IF($B32="","",IF(_xlfn.IFERROR(VLOOKUP($B32,Federados!$A$2:$T$1703,2,FALSE),"")="","Cadastro não encontrado...digite aqui os dados e deixe o ID em branco",VLOOKUP($B32,Federados!$A$2:$T$1703,2,FALSE)))</f>
      </c>
      <c r="D32" s="64">
        <f>IF($B32="","",IF(_xlfn.IFERROR(VLOOKUP($B32,Federados!$A$2:$T$1703,18,FALSE),"")="","",VLOOKUP($B32,Federados!$A$2:$T$1703,18,FALSE)))</f>
      </c>
      <c r="E32" s="65">
        <f>IF($B32="","",IF(_xlfn.IFERROR(VLOOKUP($B32,Federados!$A$2:$T$1703,8,FALSE),"")="","",VLOOKUP($B32,Federados!$A$2:$T$1703,8,FALSE)))</f>
      </c>
      <c r="F32" s="65">
        <f>IF($B32="","",IF(_xlfn.IFERROR(VLOOKUP($B32,Federados!$A$2:$T$1703,13,FALSE),"")="","",VLOOKUP($B32,Federados!$A$2:$T$1703,13,FALSE)))</f>
      </c>
      <c r="G32" s="33"/>
      <c r="H32" s="47">
        <f ca="1">IF(C32="",0,IF(OR(G32=Geral!$A$29,G32=Geral!$A$30),Geral!$F$13,IF(YEAR(NOW())-YEAR(D32)&lt;18,Geral!$G$13,Geral!$F$13)))</f>
        <v>0</v>
      </c>
      <c r="I32" s="81"/>
      <c r="J32" s="33"/>
      <c r="K32" s="36"/>
      <c r="L32" s="36"/>
      <c r="M32" s="36"/>
      <c r="N32" s="27">
        <f ca="1">IF(G32="","",IF(VLOOKUP(G32,Geral!$A$13:$C$34,3,FALSE)="&lt;=",IF(YEAR(NOW())-YEAR(D32)&gt;VLOOKUP(G32,Geral!$A$13:$B$34,2,FALSE),"Erro: categoria inválida para idade!",""),IF(VLOOKUP(G32,Geral!$A$13:$C$34,3,FALSE)="&gt;=",IF(YEAR(NOW())-YEAR(D32)&lt;VLOOKUP(G32,Geral!$A$13:$B$34,2,FALSE),"Erro: categoria inválida para idade!",""))))</f>
      </c>
      <c r="R32">
        <f t="shared" si="0"/>
        <v>0</v>
      </c>
    </row>
    <row r="33" spans="1:18" ht="12.75">
      <c r="A33" s="9">
        <v>24</v>
      </c>
      <c r="B33" s="61"/>
      <c r="C33" s="66">
        <f>IF($B33="","",IF(_xlfn.IFERROR(VLOOKUP($B33,Federados!$A$2:$T$1703,2,FALSE),"")="","Cadastro não encontrado...digite aqui os dados e deixe o ID em branco",VLOOKUP($B33,Federados!$A$2:$T$1703,2,FALSE)))</f>
      </c>
      <c r="D33" s="64">
        <f>IF($B33="","",IF(_xlfn.IFERROR(VLOOKUP($B33,Federados!$A$2:$T$1703,18,FALSE),"")="","",VLOOKUP($B33,Federados!$A$2:$T$1703,18,FALSE)))</f>
      </c>
      <c r="E33" s="65">
        <f>IF($B33="","",IF(_xlfn.IFERROR(VLOOKUP($B33,Federados!$A$2:$T$1703,8,FALSE),"")="","",VLOOKUP($B33,Federados!$A$2:$T$1703,8,FALSE)))</f>
      </c>
      <c r="F33" s="65">
        <f>IF($B33="","",IF(_xlfn.IFERROR(VLOOKUP($B33,Federados!$A$2:$T$1703,13,FALSE),"")="","",VLOOKUP($B33,Federados!$A$2:$T$1703,13,FALSE)))</f>
      </c>
      <c r="G33" s="33"/>
      <c r="H33" s="47">
        <f ca="1">IF(C33="",0,IF(OR(G33=Geral!$A$29,G33=Geral!$A$30),Geral!$F$13,IF(YEAR(NOW())-YEAR(D33)&lt;18,Geral!$G$13,Geral!$F$13)))</f>
        <v>0</v>
      </c>
      <c r="I33" s="81"/>
      <c r="J33" s="33"/>
      <c r="K33" s="36"/>
      <c r="L33" s="36"/>
      <c r="M33" s="36"/>
      <c r="N33" s="27">
        <f ca="1">IF(G33="","",IF(VLOOKUP(G33,Geral!$A$13:$C$34,3,FALSE)="&lt;=",IF(YEAR(NOW())-YEAR(D33)&gt;VLOOKUP(G33,Geral!$A$13:$B$34,2,FALSE),"Erro: categoria inválida para idade!",""),IF(VLOOKUP(G33,Geral!$A$13:$C$34,3,FALSE)="&gt;=",IF(YEAR(NOW())-YEAR(D33)&lt;VLOOKUP(G33,Geral!$A$13:$B$34,2,FALSE),"Erro: categoria inválida para idade!",""))))</f>
      </c>
      <c r="R33">
        <f t="shared" si="0"/>
        <v>0</v>
      </c>
    </row>
    <row r="34" spans="1:18" ht="12.75">
      <c r="A34" s="9">
        <v>25</v>
      </c>
      <c r="B34" s="61"/>
      <c r="C34" s="66">
        <f>IF($B34="","",IF(_xlfn.IFERROR(VLOOKUP($B34,Federados!$A$2:$T$1703,2,FALSE),"")="","Cadastro não encontrado...digite aqui os dados e deixe o ID em branco",VLOOKUP($B34,Federados!$A$2:$T$1703,2,FALSE)))</f>
      </c>
      <c r="D34" s="64">
        <f>IF($B34="","",IF(_xlfn.IFERROR(VLOOKUP($B34,Federados!$A$2:$T$1703,18,FALSE),"")="","",VLOOKUP($B34,Federados!$A$2:$T$1703,18,FALSE)))</f>
      </c>
      <c r="E34" s="65">
        <f>IF($B34="","",IF(_xlfn.IFERROR(VLOOKUP($B34,Federados!$A$2:$T$1703,8,FALSE),"")="","",VLOOKUP($B34,Federados!$A$2:$T$1703,8,FALSE)))</f>
      </c>
      <c r="F34" s="65">
        <f>IF($B34="","",IF(_xlfn.IFERROR(VLOOKUP($B34,Federados!$A$2:$T$1703,13,FALSE),"")="","",VLOOKUP($B34,Federados!$A$2:$T$1703,13,FALSE)))</f>
      </c>
      <c r="G34" s="33"/>
      <c r="H34" s="47">
        <f ca="1">IF(C34="",0,IF(OR(G34=Geral!$A$29,G34=Geral!$A$30),Geral!$F$13,IF(YEAR(NOW())-YEAR(D34)&lt;18,Geral!$G$13,Geral!$F$13)))</f>
        <v>0</v>
      </c>
      <c r="I34" s="81"/>
      <c r="J34" s="33"/>
      <c r="K34" s="36"/>
      <c r="L34" s="36"/>
      <c r="M34" s="36"/>
      <c r="N34" s="27">
        <f ca="1">IF(G34="","",IF(VLOOKUP(G34,Geral!$A$13:$C$34,3,FALSE)="&lt;=",IF(YEAR(NOW())-YEAR(D34)&gt;VLOOKUP(G34,Geral!$A$13:$B$34,2,FALSE),"Erro: categoria inválida para idade!",""),IF(VLOOKUP(G34,Geral!$A$13:$C$34,3,FALSE)="&gt;=",IF(YEAR(NOW())-YEAR(D34)&lt;VLOOKUP(G34,Geral!$A$13:$B$34,2,FALSE),"Erro: categoria inválida para idade!",""))))</f>
      </c>
      <c r="R34">
        <f t="shared" si="0"/>
        <v>0</v>
      </c>
    </row>
    <row r="35" spans="1:18" ht="12.75">
      <c r="A35" s="9">
        <v>26</v>
      </c>
      <c r="B35" s="61"/>
      <c r="C35" s="66">
        <f>IF($B35="","",IF(_xlfn.IFERROR(VLOOKUP($B35,Federados!$A$2:$T$1703,2,FALSE),"")="","Cadastro não encontrado...digite aqui os dados e deixe o ID em branco",VLOOKUP($B35,Federados!$A$2:$T$1703,2,FALSE)))</f>
      </c>
      <c r="D35" s="64">
        <f>IF($B35="","",IF(_xlfn.IFERROR(VLOOKUP($B35,Federados!$A$2:$T$1703,18,FALSE),"")="","",VLOOKUP($B35,Federados!$A$2:$T$1703,18,FALSE)))</f>
      </c>
      <c r="E35" s="65">
        <f>IF($B35="","",IF(_xlfn.IFERROR(VLOOKUP($B35,Federados!$A$2:$T$1703,8,FALSE),"")="","",VLOOKUP($B35,Federados!$A$2:$T$1703,8,FALSE)))</f>
      </c>
      <c r="F35" s="65">
        <f>IF($B35="","",IF(_xlfn.IFERROR(VLOOKUP($B35,Federados!$A$2:$T$1703,13,FALSE),"")="","",VLOOKUP($B35,Federados!$A$2:$T$1703,13,FALSE)))</f>
      </c>
      <c r="G35" s="33"/>
      <c r="H35" s="47">
        <f ca="1">IF(C35="",0,IF(OR(G35=Geral!$A$29,G35=Geral!$A$30),Geral!$F$13,IF(YEAR(NOW())-YEAR(D35)&lt;18,Geral!$G$13,Geral!$F$13)))</f>
        <v>0</v>
      </c>
      <c r="I35" s="81"/>
      <c r="J35" s="33"/>
      <c r="K35" s="36"/>
      <c r="L35" s="36"/>
      <c r="M35" s="36"/>
      <c r="N35" s="27">
        <f ca="1">IF(G35="","",IF(VLOOKUP(G35,Geral!$A$13:$C$34,3,FALSE)="&lt;=",IF(YEAR(NOW())-YEAR(D35)&gt;VLOOKUP(G35,Geral!$A$13:$B$34,2,FALSE),"Erro: categoria inválida para idade!",""),IF(VLOOKUP(G35,Geral!$A$13:$C$34,3,FALSE)="&gt;=",IF(YEAR(NOW())-YEAR(D35)&lt;VLOOKUP(G35,Geral!$A$13:$B$34,2,FALSE),"Erro: categoria inválida para idade!",""))))</f>
      </c>
      <c r="R35">
        <f t="shared" si="0"/>
        <v>0</v>
      </c>
    </row>
    <row r="36" spans="1:18" ht="12.75">
      <c r="A36" s="9">
        <v>27</v>
      </c>
      <c r="B36" s="61"/>
      <c r="C36" s="66">
        <f>IF($B36="","",IF(_xlfn.IFERROR(VLOOKUP($B36,Federados!$A$2:$T$1703,2,FALSE),"")="","Cadastro não encontrado...digite aqui os dados e deixe o ID em branco",VLOOKUP($B36,Federados!$A$2:$T$1703,2,FALSE)))</f>
      </c>
      <c r="D36" s="64">
        <f>IF($B36="","",IF(_xlfn.IFERROR(VLOOKUP($B36,Federados!$A$2:$T$1703,18,FALSE),"")="","",VLOOKUP($B36,Federados!$A$2:$T$1703,18,FALSE)))</f>
      </c>
      <c r="E36" s="65">
        <f>IF($B36="","",IF(_xlfn.IFERROR(VLOOKUP($B36,Federados!$A$2:$T$1703,8,FALSE),"")="","",VLOOKUP($B36,Federados!$A$2:$T$1703,8,FALSE)))</f>
      </c>
      <c r="F36" s="65">
        <f>IF($B36="","",IF(_xlfn.IFERROR(VLOOKUP($B36,Federados!$A$2:$T$1703,13,FALSE),"")="","",VLOOKUP($B36,Federados!$A$2:$T$1703,13,FALSE)))</f>
      </c>
      <c r="G36" s="33"/>
      <c r="H36" s="47">
        <f ca="1">IF(C36="",0,IF(OR(G36=Geral!$A$29,G36=Geral!$A$30),Geral!$F$13,IF(YEAR(NOW())-YEAR(D36)&lt;18,Geral!$G$13,Geral!$F$13)))</f>
        <v>0</v>
      </c>
      <c r="I36" s="81"/>
      <c r="J36" s="33"/>
      <c r="K36" s="36"/>
      <c r="L36" s="36"/>
      <c r="M36" s="36"/>
      <c r="N36" s="27">
        <f ca="1">IF(G36="","",IF(VLOOKUP(G36,Geral!$A$13:$C$34,3,FALSE)="&lt;=",IF(YEAR(NOW())-YEAR(D36)&gt;VLOOKUP(G36,Geral!$A$13:$B$34,2,FALSE),"Erro: categoria inválida para idade!",""),IF(VLOOKUP(G36,Geral!$A$13:$C$34,3,FALSE)="&gt;=",IF(YEAR(NOW())-YEAR(D36)&lt;VLOOKUP(G36,Geral!$A$13:$B$34,2,FALSE),"Erro: categoria inválida para idade!",""))))</f>
      </c>
      <c r="R36">
        <f t="shared" si="0"/>
        <v>0</v>
      </c>
    </row>
    <row r="37" spans="1:18" ht="12.75">
      <c r="A37" s="9">
        <v>28</v>
      </c>
      <c r="B37" s="61"/>
      <c r="C37" s="66">
        <f>IF($B37="","",IF(_xlfn.IFERROR(VLOOKUP($B37,Federados!$A$2:$T$1703,2,FALSE),"")="","Cadastro não encontrado...digite aqui os dados e deixe o ID em branco",VLOOKUP($B37,Federados!$A$2:$T$1703,2,FALSE)))</f>
      </c>
      <c r="D37" s="64">
        <f>IF($B37="","",IF(_xlfn.IFERROR(VLOOKUP($B37,Federados!$A$2:$T$1703,18,FALSE),"")="","",VLOOKUP($B37,Federados!$A$2:$T$1703,18,FALSE)))</f>
      </c>
      <c r="E37" s="65">
        <f>IF($B37="","",IF(_xlfn.IFERROR(VLOOKUP($B37,Federados!$A$2:$T$1703,8,FALSE),"")="","",VLOOKUP($B37,Federados!$A$2:$T$1703,8,FALSE)))</f>
      </c>
      <c r="F37" s="65">
        <f>IF($B37="","",IF(_xlfn.IFERROR(VLOOKUP($B37,Federados!$A$2:$T$1703,13,FALSE),"")="","",VLOOKUP($B37,Federados!$A$2:$T$1703,13,FALSE)))</f>
      </c>
      <c r="G37" s="33"/>
      <c r="H37" s="47">
        <f ca="1">IF(C37="",0,IF(OR(G37=Geral!$A$29,G37=Geral!$A$30),Geral!$F$13,IF(YEAR(NOW())-YEAR(D37)&lt;18,Geral!$G$13,Geral!$F$13)))</f>
        <v>0</v>
      </c>
      <c r="I37" s="81"/>
      <c r="J37" s="33"/>
      <c r="K37" s="36"/>
      <c r="L37" s="36"/>
      <c r="M37" s="36"/>
      <c r="N37" s="27">
        <f ca="1">IF(G37="","",IF(VLOOKUP(G37,Geral!$A$13:$C$34,3,FALSE)="&lt;=",IF(YEAR(NOW())-YEAR(D37)&gt;VLOOKUP(G37,Geral!$A$13:$B$34,2,FALSE),"Erro: categoria inválida para idade!",""),IF(VLOOKUP(G37,Geral!$A$13:$C$34,3,FALSE)="&gt;=",IF(YEAR(NOW())-YEAR(D37)&lt;VLOOKUP(G37,Geral!$A$13:$B$34,2,FALSE),"Erro: categoria inválida para idade!",""))))</f>
      </c>
      <c r="R37">
        <f t="shared" si="0"/>
        <v>0</v>
      </c>
    </row>
    <row r="38" spans="1:18" ht="12.75">
      <c r="A38" s="9">
        <v>29</v>
      </c>
      <c r="B38" s="61"/>
      <c r="C38" s="66">
        <f>IF($B38="","",IF(_xlfn.IFERROR(VLOOKUP($B38,Federados!$A$2:$T$1703,2,FALSE),"")="","Cadastro não encontrado...digite aqui os dados e deixe o ID em branco",VLOOKUP($B38,Federados!$A$2:$T$1703,2,FALSE)))</f>
      </c>
      <c r="D38" s="64">
        <f>IF($B38="","",IF(_xlfn.IFERROR(VLOOKUP($B38,Federados!$A$2:$T$1703,18,FALSE),"")="","",VLOOKUP($B38,Federados!$A$2:$T$1703,18,FALSE)))</f>
      </c>
      <c r="E38" s="65">
        <f>IF($B38="","",IF(_xlfn.IFERROR(VLOOKUP($B38,Federados!$A$2:$T$1703,8,FALSE),"")="","",VLOOKUP($B38,Federados!$A$2:$T$1703,8,FALSE)))</f>
      </c>
      <c r="F38" s="65">
        <f>IF($B38="","",IF(_xlfn.IFERROR(VLOOKUP($B38,Federados!$A$2:$T$1703,13,FALSE),"")="","",VLOOKUP($B38,Federados!$A$2:$T$1703,13,FALSE)))</f>
      </c>
      <c r="G38" s="33"/>
      <c r="H38" s="47">
        <f ca="1">IF(C38="",0,IF(OR(G38=Geral!$A$29,G38=Geral!$A$30),Geral!$F$13,IF(YEAR(NOW())-YEAR(D38)&lt;18,Geral!$G$13,Geral!$F$13)))</f>
        <v>0</v>
      </c>
      <c r="I38" s="81"/>
      <c r="J38" s="33"/>
      <c r="K38" s="36"/>
      <c r="L38" s="36"/>
      <c r="M38" s="36"/>
      <c r="N38" s="27">
        <f ca="1">IF(G38="","",IF(VLOOKUP(G38,Geral!$A$13:$C$34,3,FALSE)="&lt;=",IF(YEAR(NOW())-YEAR(D38)&gt;VLOOKUP(G38,Geral!$A$13:$B$34,2,FALSE),"Erro: categoria inválida para idade!",""),IF(VLOOKUP(G38,Geral!$A$13:$C$34,3,FALSE)="&gt;=",IF(YEAR(NOW())-YEAR(D38)&lt;VLOOKUP(G38,Geral!$A$13:$B$34,2,FALSE),"Erro: categoria inválida para idade!",""))))</f>
      </c>
      <c r="R38">
        <f t="shared" si="0"/>
        <v>0</v>
      </c>
    </row>
    <row r="39" spans="1:18" ht="12.75">
      <c r="A39" s="9">
        <v>30</v>
      </c>
      <c r="B39" s="61"/>
      <c r="C39" s="66">
        <f>IF($B39="","",IF(_xlfn.IFERROR(VLOOKUP($B39,Federados!$A$2:$T$1703,2,FALSE),"")="","Cadastro não encontrado...digite aqui os dados e deixe o ID em branco",VLOOKUP($B39,Federados!$A$2:$T$1703,2,FALSE)))</f>
      </c>
      <c r="D39" s="64">
        <f>IF($B39="","",IF(_xlfn.IFERROR(VLOOKUP($B39,Federados!$A$2:$T$1703,18,FALSE),"")="","",VLOOKUP($B39,Federados!$A$2:$T$1703,18,FALSE)))</f>
      </c>
      <c r="E39" s="65">
        <f>IF($B39="","",IF(_xlfn.IFERROR(VLOOKUP($B39,Federados!$A$2:$T$1703,8,FALSE),"")="","",VLOOKUP($B39,Federados!$A$2:$T$1703,8,FALSE)))</f>
      </c>
      <c r="F39" s="65">
        <f>IF($B39="","",IF(_xlfn.IFERROR(VLOOKUP($B39,Federados!$A$2:$T$1703,13,FALSE),"")="","",VLOOKUP($B39,Federados!$A$2:$T$1703,13,FALSE)))</f>
      </c>
      <c r="G39" s="33"/>
      <c r="H39" s="47">
        <f ca="1">IF(C39="",0,IF(OR(G39=Geral!$A$29,G39=Geral!$A$30),Geral!$F$13,IF(YEAR(NOW())-YEAR(D39)&lt;18,Geral!$G$13,Geral!$F$13)))</f>
        <v>0</v>
      </c>
      <c r="I39" s="81"/>
      <c r="J39" s="33"/>
      <c r="K39" s="36"/>
      <c r="L39" s="36"/>
      <c r="M39" s="36"/>
      <c r="N39" s="27">
        <f ca="1">IF(G39="","",IF(VLOOKUP(G39,Geral!$A$13:$C$34,3,FALSE)="&lt;=",IF(YEAR(NOW())-YEAR(D39)&gt;VLOOKUP(G39,Geral!$A$13:$B$34,2,FALSE),"Erro: categoria inválida para idade!",""),IF(VLOOKUP(G39,Geral!$A$13:$C$34,3,FALSE)="&gt;=",IF(YEAR(NOW())-YEAR(D39)&lt;VLOOKUP(G39,Geral!$A$13:$B$34,2,FALSE),"Erro: categoria inválida para idade!",""))))</f>
      </c>
      <c r="R39">
        <f t="shared" si="0"/>
        <v>0</v>
      </c>
    </row>
    <row r="40" spans="1:14" ht="13.5" thickBot="1">
      <c r="A40" s="5"/>
      <c r="B40" s="70"/>
      <c r="C40" s="213" t="s">
        <v>15</v>
      </c>
      <c r="D40" s="215"/>
      <c r="E40" s="12">
        <f>COUNTA(B10:B39)</f>
        <v>0</v>
      </c>
      <c r="F40" s="213" t="s">
        <v>4</v>
      </c>
      <c r="G40" s="214"/>
      <c r="H40" s="48">
        <f>SUM(H10:H39)</f>
        <v>0</v>
      </c>
      <c r="I40" s="48">
        <f>SUM(I10:I39)</f>
        <v>0</v>
      </c>
      <c r="J40" s="212"/>
      <c r="K40" s="212"/>
      <c r="L40" s="212"/>
      <c r="M40" s="212"/>
      <c r="N40" s="212"/>
    </row>
    <row r="41" spans="1:13" ht="12.75">
      <c r="A41" s="1"/>
      <c r="B41" s="1"/>
      <c r="C41" s="6"/>
      <c r="D41" s="3"/>
      <c r="E41" s="3"/>
      <c r="F41" s="3"/>
      <c r="G41" s="3"/>
      <c r="H41" s="3"/>
      <c r="I41" s="3"/>
      <c r="J41" s="7"/>
      <c r="K41" s="3"/>
      <c r="L41" s="1"/>
      <c r="M41" s="1"/>
    </row>
    <row r="42" spans="1:14" ht="63" customHeight="1">
      <c r="A42" s="1"/>
      <c r="B42" s="1"/>
      <c r="C42" s="207" t="s">
        <v>104</v>
      </c>
      <c r="D42" s="207"/>
      <c r="E42" s="207"/>
      <c r="F42" s="207"/>
      <c r="G42" s="207"/>
      <c r="H42" s="207"/>
      <c r="I42" s="207"/>
      <c r="J42" s="207"/>
      <c r="K42" s="207"/>
      <c r="L42" s="207"/>
      <c r="M42" s="207"/>
      <c r="N42" s="207"/>
    </row>
    <row r="43" spans="1:13" ht="12.75">
      <c r="A43" s="2"/>
      <c r="B43" s="2"/>
      <c r="C43" s="2"/>
      <c r="D43" s="2"/>
      <c r="E43" s="2"/>
      <c r="F43" s="2"/>
      <c r="G43" s="2"/>
      <c r="H43" s="2"/>
      <c r="I43" s="2"/>
      <c r="J43" s="2"/>
      <c r="K43" s="2"/>
      <c r="L43" s="2"/>
      <c r="M43" s="2"/>
    </row>
    <row r="44" spans="1:13" ht="12.75">
      <c r="A44" s="2"/>
      <c r="B44" s="2"/>
      <c r="C44" s="2"/>
      <c r="D44" s="2"/>
      <c r="E44" s="2"/>
      <c r="F44" s="2"/>
      <c r="G44" s="2"/>
      <c r="H44" s="2"/>
      <c r="I44" s="2"/>
      <c r="J44" s="2"/>
      <c r="K44" s="2"/>
      <c r="L44" s="2"/>
      <c r="M44" s="2"/>
    </row>
  </sheetData>
  <sheetProtection password="DFE9" sheet="1"/>
  <mergeCells count="19">
    <mergeCell ref="B8:B9"/>
    <mergeCell ref="J40:N40"/>
    <mergeCell ref="D1:N1"/>
    <mergeCell ref="D2:N3"/>
    <mergeCell ref="D4:N4"/>
    <mergeCell ref="E5:N5"/>
    <mergeCell ref="F8:F9"/>
    <mergeCell ref="G8:G9"/>
    <mergeCell ref="M8:M9"/>
    <mergeCell ref="C42:N42"/>
    <mergeCell ref="A1:C5"/>
    <mergeCell ref="E8:E9"/>
    <mergeCell ref="C8:C9"/>
    <mergeCell ref="A8:A9"/>
    <mergeCell ref="D8:D9"/>
    <mergeCell ref="F40:G40"/>
    <mergeCell ref="C40:D40"/>
    <mergeCell ref="N8:N9"/>
    <mergeCell ref="C7:N7"/>
  </mergeCells>
  <dataValidations count="2">
    <dataValidation type="list" allowBlank="1" showInputMessage="1" showErrorMessage="1" errorTitle="Erro" error="Categoria inválida! Selecione uma da lista." sqref="G10:G39 K10">
      <formula1>$Q$10:$Q$31</formula1>
    </dataValidation>
    <dataValidation type="list" allowBlank="1" showInputMessage="1" showErrorMessage="1" sqref="K11:K39">
      <formula1>$Q$10:$Q$31</formula1>
    </dataValidation>
  </dataValidations>
  <hyperlinks>
    <hyperlink ref="C6" location="Federados!A1" display="Encontre o ID na aba &quot;Federados&quot;"/>
  </hyperlinks>
  <printOptions/>
  <pageMargins left="0.787401575" right="0.787401575" top="0.984251969" bottom="0.984251969" header="0.492125985" footer="0.492125985"/>
  <pageSetup fitToHeight="1" fitToWidth="1" horizontalDpi="300" verticalDpi="300" orientation="landscape"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tabSelected="1" zoomScalePageLayoutView="0" workbookViewId="0" topLeftCell="A1">
      <selection activeCell="F19" sqref="F19"/>
    </sheetView>
  </sheetViews>
  <sheetFormatPr defaultColWidth="9.140625" defaultRowHeight="12.75"/>
  <cols>
    <col min="1" max="1" width="4.00390625" style="0" customWidth="1"/>
    <col min="2" max="2" width="11.421875" style="0" customWidth="1"/>
    <col min="3" max="3" width="35.00390625" style="0" customWidth="1"/>
    <col min="4" max="4" width="12.57421875" style="0" customWidth="1"/>
    <col min="5" max="5" width="13.140625" style="0" customWidth="1"/>
    <col min="6" max="6" width="13.421875" style="0" customWidth="1"/>
    <col min="7" max="7" width="13.57421875" style="0" customWidth="1"/>
    <col min="8" max="8" width="11.00390625" style="0" customWidth="1"/>
    <col min="9" max="9" width="14.00390625" style="0" customWidth="1"/>
    <col min="10" max="10" width="7.28125" style="0" customWidth="1"/>
    <col min="11" max="11" width="13.140625" style="0" customWidth="1"/>
    <col min="12" max="12" width="6.7109375" style="0" customWidth="1"/>
    <col min="13" max="13" width="32.140625" style="0" customWidth="1"/>
    <col min="16" max="16" width="11.8515625" style="0" hidden="1" customWidth="1"/>
    <col min="18" max="18" width="0" style="0" hidden="1" customWidth="1"/>
  </cols>
  <sheetData>
    <row r="1" spans="1:13" ht="8.25" customHeight="1">
      <c r="A1" s="168"/>
      <c r="B1" s="169"/>
      <c r="C1" s="169"/>
      <c r="D1" s="169"/>
      <c r="E1" s="169"/>
      <c r="F1" s="169"/>
      <c r="G1" s="169"/>
      <c r="H1" s="169"/>
      <c r="I1" s="169"/>
      <c r="J1" s="169"/>
      <c r="K1" s="169"/>
      <c r="L1" s="169"/>
      <c r="M1" s="174"/>
    </row>
    <row r="2" spans="1:13" ht="12.75" customHeight="1">
      <c r="A2" s="170"/>
      <c r="B2" s="171"/>
      <c r="C2" s="171"/>
      <c r="D2" s="175" t="str">
        <f>Geral!C2</f>
        <v>III Etapa do Estadual de Badminton 2016 - Joaçaba</v>
      </c>
      <c r="E2" s="175"/>
      <c r="F2" s="175"/>
      <c r="G2" s="175"/>
      <c r="H2" s="175"/>
      <c r="I2" s="175"/>
      <c r="J2" s="175"/>
      <c r="K2" s="175"/>
      <c r="L2" s="175"/>
      <c r="M2" s="176"/>
    </row>
    <row r="3" spans="1:13" ht="14.25" customHeight="1">
      <c r="A3" s="170"/>
      <c r="B3" s="171"/>
      <c r="C3" s="171"/>
      <c r="D3" s="175"/>
      <c r="E3" s="175"/>
      <c r="F3" s="175"/>
      <c r="G3" s="175"/>
      <c r="H3" s="175"/>
      <c r="I3" s="175"/>
      <c r="J3" s="175"/>
      <c r="K3" s="175"/>
      <c r="L3" s="175"/>
      <c r="M3" s="176"/>
    </row>
    <row r="4" spans="1:13" ht="16.5" customHeight="1">
      <c r="A4" s="170"/>
      <c r="B4" s="171"/>
      <c r="C4" s="171"/>
      <c r="D4" s="177" t="str">
        <f>Geral!C4</f>
        <v>02 a 04 e Setembro de 2016</v>
      </c>
      <c r="E4" s="177"/>
      <c r="F4" s="177"/>
      <c r="G4" s="177"/>
      <c r="H4" s="177"/>
      <c r="I4" s="177"/>
      <c r="J4" s="177"/>
      <c r="K4" s="177"/>
      <c r="L4" s="177"/>
      <c r="M4" s="178"/>
    </row>
    <row r="5" spans="1:13" ht="24" customHeight="1" thickBot="1">
      <c r="A5" s="172"/>
      <c r="B5" s="173"/>
      <c r="C5" s="173"/>
      <c r="D5" s="11" t="s">
        <v>11</v>
      </c>
      <c r="E5" s="220" t="str">
        <f>IF(Geral!D5="","Informe nome do clube na aba 'Geral'",Geral!D5)</f>
        <v>Informe nome do clube na aba 'Geral'</v>
      </c>
      <c r="F5" s="220"/>
      <c r="G5" s="220"/>
      <c r="H5" s="220"/>
      <c r="I5" s="220"/>
      <c r="J5" s="220"/>
      <c r="K5" s="220"/>
      <c r="L5" s="220"/>
      <c r="M5" s="221"/>
    </row>
    <row r="6" spans="1:12" ht="15.75">
      <c r="A6" s="1"/>
      <c r="B6" s="1"/>
      <c r="C6" s="63" t="s">
        <v>137</v>
      </c>
      <c r="D6" s="1"/>
      <c r="E6" s="1"/>
      <c r="F6" s="1"/>
      <c r="G6" s="1"/>
      <c r="H6" s="1"/>
      <c r="I6" s="1"/>
      <c r="J6" s="1"/>
      <c r="K6" s="4"/>
      <c r="L6" s="1"/>
    </row>
    <row r="7" spans="1:13" ht="15.75">
      <c r="A7" s="8"/>
      <c r="B7" s="8"/>
      <c r="C7" s="217" t="s">
        <v>94</v>
      </c>
      <c r="D7" s="217"/>
      <c r="E7" s="217"/>
      <c r="F7" s="217"/>
      <c r="G7" s="217"/>
      <c r="H7" s="217"/>
      <c r="I7" s="217"/>
      <c r="J7" s="217"/>
      <c r="K7" s="217"/>
      <c r="L7" s="217"/>
      <c r="M7" s="217"/>
    </row>
    <row r="8" spans="1:18" ht="12.75">
      <c r="A8" s="212"/>
      <c r="B8" s="218" t="s">
        <v>107</v>
      </c>
      <c r="C8" s="210" t="s">
        <v>93</v>
      </c>
      <c r="D8" s="208" t="s">
        <v>12</v>
      </c>
      <c r="E8" s="208" t="s">
        <v>14</v>
      </c>
      <c r="F8" s="218" t="s">
        <v>2</v>
      </c>
      <c r="G8" s="218" t="s">
        <v>0</v>
      </c>
      <c r="H8" s="13" t="s">
        <v>1</v>
      </c>
      <c r="I8" s="13" t="s">
        <v>1</v>
      </c>
      <c r="J8" s="14" t="s">
        <v>8</v>
      </c>
      <c r="K8" s="15"/>
      <c r="L8" s="16"/>
      <c r="M8" s="216" t="s">
        <v>82</v>
      </c>
      <c r="R8">
        <f>Simples!C10</f>
      </c>
    </row>
    <row r="9" spans="1:18" ht="13.5" thickBot="1">
      <c r="A9" s="212"/>
      <c r="B9" s="219"/>
      <c r="C9" s="226"/>
      <c r="D9" s="227"/>
      <c r="E9" s="227"/>
      <c r="F9" s="231"/>
      <c r="G9" s="231"/>
      <c r="H9" s="22" t="s">
        <v>3</v>
      </c>
      <c r="I9" s="17" t="s">
        <v>139</v>
      </c>
      <c r="J9" s="22" t="s">
        <v>5</v>
      </c>
      <c r="K9" s="22" t="s">
        <v>6</v>
      </c>
      <c r="L9" s="23" t="s">
        <v>7</v>
      </c>
      <c r="M9" s="216"/>
      <c r="R9">
        <f>Simples!C11</f>
      </c>
    </row>
    <row r="10" spans="1:18" ht="13.5" thickBot="1">
      <c r="A10" s="229">
        <v>1</v>
      </c>
      <c r="B10" s="67"/>
      <c r="C10" s="66">
        <f>IF($B10="","",IF(_xlfn.IFERROR(VLOOKUP($B10,Federados!$A$2:$T$1703,2,FALSE),"")="","Cadastro não encontrado...digite aqui os dados e deixe o ID em branco",VLOOKUP($B10,Federados!$A$2:$T$1703,2,FALSE)))</f>
      </c>
      <c r="D10" s="64">
        <f>IF($B10="","",IF(_xlfn.IFERROR(VLOOKUP($B10,Federados!$A$2:$T$1703,18,FALSE),"")="","",VLOOKUP($B10,Federados!$A$2:$T$1703,18,FALSE)))</f>
      </c>
      <c r="E10" s="65"/>
      <c r="F10" s="65"/>
      <c r="G10" s="224"/>
      <c r="H10" s="29">
        <f ca="1">IF(C10="",0,IF(OR(G10=Geral!$A$29,G10=Geral!$A$30),Geral!$F$15,IF(YEAR(NOW())-YEAR(D10)&lt;18,Geral!$G$15,Geral!$F$15)))</f>
        <v>0</v>
      </c>
      <c r="I10" s="81"/>
      <c r="J10" s="37"/>
      <c r="K10" s="224"/>
      <c r="L10" s="38"/>
      <c r="M10" s="30">
        <f ca="1">IF(G10="","",IF(VLOOKUP(G10,Geral!$A$36:$C$68,3,FALSE)="&lt;=",IF(YEAR(NOW())-YEAR(D10)&gt;VLOOKUP(G10,Geral!$A$36:$B$68,2,FALSE),"Erro: categoria inválida para idade!",""),IF(VLOOKUP(G10,Geral!$A$36:$C$68,3,FALSE)="&gt;=",IF(YEAR(NOW())-YEAR(D10)&lt;VLOOKUP(G10,Geral!$A$36:$B$68,2,FALSE),"Erro: categoria inválida para idade!",""))))</f>
      </c>
      <c r="P10" t="str">
        <f>Geral!A36</f>
        <v>DMSub11</v>
      </c>
      <c r="R10">
        <f>Simples!C12</f>
      </c>
    </row>
    <row r="11" spans="1:18" ht="13.5" thickBot="1">
      <c r="A11" s="230"/>
      <c r="B11" s="67"/>
      <c r="C11" s="66">
        <f>IF($B11="","",IF(_xlfn.IFERROR(VLOOKUP($B11,Federados!$A$2:$T$1703,2,FALSE),"")="","Cadastro não encontrado...digite aqui os dados e deixe o ID em branco",VLOOKUP($B11,Federados!$A$2:$T$1703,2,FALSE)))</f>
      </c>
      <c r="D11" s="64">
        <f>IF($B11="","",IF(_xlfn.IFERROR(VLOOKUP($B11,Federados!$A$2:$T$1703,18,FALSE),"")="","",VLOOKUP($B11,Federados!$A$2:$T$1703,18,FALSE)))</f>
      </c>
      <c r="E11" s="65"/>
      <c r="F11" s="65"/>
      <c r="G11" s="225"/>
      <c r="H11" s="29">
        <f ca="1">IF(C11="",0,IF(OR(G11=Geral!$A$29,G11=Geral!$A$30),Geral!$F$15,IF(YEAR(NOW())-YEAR(D11)&lt;18,Geral!$G$15,Geral!$F$15)))</f>
        <v>0</v>
      </c>
      <c r="I11" s="81"/>
      <c r="J11" s="39"/>
      <c r="K11" s="225"/>
      <c r="L11" s="40"/>
      <c r="M11" s="30">
        <f ca="1">IF(G10="","",IF(VLOOKUP(G10,Geral!$A$36:$C$68,3,FALSE)="&lt;=",IF(YEAR(NOW())-YEAR(D11)&gt;VLOOKUP(G10,Geral!$A$36:$B$68,2,FALSE),"Erro: categoria inválida para idade!",""),IF(VLOOKUP(G10,Geral!$A$36:$C$68,3,FALSE)="&gt;=",IF(YEAR(NOW())-YEAR(D11)&lt;VLOOKUP(G10,Geral!$A$36:$B$68,2,FALSE),"Erro: categoria inválida para idade!",""))))</f>
      </c>
      <c r="P11" t="str">
        <f>Geral!A37</f>
        <v>DFSub11</v>
      </c>
      <c r="R11">
        <f>Simples!C13</f>
      </c>
    </row>
    <row r="12" spans="1:18" ht="13.5" thickBot="1">
      <c r="A12" s="229">
        <f>A10+1</f>
        <v>2</v>
      </c>
      <c r="B12" s="67"/>
      <c r="C12" s="66">
        <f>IF($B12="","",IF(_xlfn.IFERROR(VLOOKUP($B12,Federados!$A$2:$T$1703,2,FALSE),"")="","Cadastro não encontrado...digite aqui os dados e deixe o ID em branco",VLOOKUP($B12,Federados!$A$2:$T$1703,2,FALSE)))</f>
      </c>
      <c r="D12" s="64">
        <f>IF($B12="","",IF(_xlfn.IFERROR(VLOOKUP($B12,Federados!$A$2:$T$1703,18,FALSE),"")="","",VLOOKUP($B12,Federados!$A$2:$T$1703,18,FALSE)))</f>
      </c>
      <c r="E12" s="65"/>
      <c r="F12" s="65"/>
      <c r="G12" s="224"/>
      <c r="H12" s="29">
        <f ca="1">IF(C12="",0,IF(OR(G12=Geral!$A$29,G12=Geral!$A$30),Geral!$F$15,IF(YEAR(NOW())-YEAR(D12)&lt;18,Geral!$G$15,Geral!$F$15)))</f>
        <v>0</v>
      </c>
      <c r="I12" s="81"/>
      <c r="J12" s="41"/>
      <c r="K12" s="224"/>
      <c r="L12" s="42"/>
      <c r="M12" s="30">
        <f ca="1">IF(G12="","",IF(VLOOKUP(G12,Geral!$A$36:$C$68,3,FALSE)="&lt;=",IF(YEAR(NOW())-YEAR(D12)&gt;VLOOKUP(G12,Geral!$A$36:$B$68,2,FALSE),"Erro: categoria inválida para idade!",""),IF(VLOOKUP(G12,Geral!$A$36:$C$68,3,FALSE)="&gt;=",IF(YEAR(NOW())-YEAR(D12)&lt;VLOOKUP(G12,Geral!$A$36:$B$68,2,FALSE),"Erro: categoria inválida para idade!",""))))</f>
      </c>
      <c r="P12" t="str">
        <f>Geral!A38</f>
        <v>DXSub11</v>
      </c>
      <c r="R12">
        <f>Simples!C14</f>
      </c>
    </row>
    <row r="13" spans="1:18" ht="13.5" thickBot="1">
      <c r="A13" s="230"/>
      <c r="B13" s="67"/>
      <c r="C13" s="66">
        <f>IF($B13="","",IF(_xlfn.IFERROR(VLOOKUP($B13,Federados!$A$2:$T$1703,2,FALSE),"")="","Cadastro não encontrado...digite aqui os dados e deixe o ID em branco",VLOOKUP($B13,Federados!$A$2:$T$1703,2,FALSE)))</f>
      </c>
      <c r="D13" s="64">
        <f>IF($B13="","",IF(_xlfn.IFERROR(VLOOKUP($B13,Federados!$A$2:$T$1703,18,FALSE),"")="","",VLOOKUP($B13,Federados!$A$2:$T$1703,18,FALSE)))</f>
      </c>
      <c r="E13" s="65"/>
      <c r="F13" s="65"/>
      <c r="G13" s="225"/>
      <c r="H13" s="29">
        <f ca="1">IF(C13="",0,IF(OR(G13=Geral!$A$29,G13=Geral!$A$30),Geral!$F$15,IF(YEAR(NOW())-YEAR(D13)&lt;18,Geral!$G$15,Geral!$F$15)))</f>
        <v>0</v>
      </c>
      <c r="I13" s="81"/>
      <c r="J13" s="43"/>
      <c r="K13" s="228"/>
      <c r="L13" s="44"/>
      <c r="M13" s="30">
        <f ca="1">IF(G12="","",IF(VLOOKUP(G12,Geral!$A$36:$C$68,3,FALSE)="&lt;=",IF(YEAR(NOW())-YEAR(D13)&gt;VLOOKUP(G12,Geral!$A$36:$B$68,2,FALSE),"Erro: categoria inválida para idade!",""),IF(VLOOKUP(G12,Geral!$A$36:$C$68,3,FALSE)="&gt;=",IF(YEAR(NOW())-YEAR(D13)&lt;VLOOKUP(G12,Geral!$A$36:$B$68,2,FALSE),"Erro: categoria inválida para idade!",""))))</f>
      </c>
      <c r="P13" t="str">
        <f>Geral!A39</f>
        <v>DMSub13</v>
      </c>
      <c r="R13">
        <f>Simples!C15</f>
      </c>
    </row>
    <row r="14" spans="1:18" ht="13.5" thickBot="1">
      <c r="A14" s="235">
        <f>A12+1</f>
        <v>3</v>
      </c>
      <c r="B14" s="67"/>
      <c r="C14" s="66">
        <f>IF($B14="","",IF(_xlfn.IFERROR(VLOOKUP($B14,Federados!$A$2:$T$1703,2,FALSE),"")="","Cadastro não encontrado...digite aqui os dados e deixe o ID em branco",VLOOKUP($B14,Federados!$A$2:$T$1703,2,FALSE)))</f>
      </c>
      <c r="D14" s="64">
        <f>IF($B14="","",IF(_xlfn.IFERROR(VLOOKUP($B14,Federados!$A$2:$T$1703,18,FALSE),"")="","",VLOOKUP($B14,Federados!$A$2:$T$1703,18,FALSE)))</f>
      </c>
      <c r="E14" s="65"/>
      <c r="F14" s="65"/>
      <c r="G14" s="224"/>
      <c r="H14" s="29">
        <f ca="1">IF(C14="",0,IF(OR(G14=Geral!$A$29,G14=Geral!$A$30),Geral!$F$15,IF(YEAR(NOW())-YEAR(D14)&lt;18,Geral!$G$15,Geral!$F$15)))</f>
        <v>0</v>
      </c>
      <c r="I14" s="81"/>
      <c r="J14" s="41"/>
      <c r="K14" s="224"/>
      <c r="L14" s="42"/>
      <c r="M14" s="30">
        <f ca="1">IF(G14="","",IF(VLOOKUP(G14,Geral!$A$36:$C$68,3,FALSE)="&lt;=",IF(YEAR(NOW())-YEAR(D14)&gt;VLOOKUP(G14,Geral!$A$36:$B$68,2,FALSE),"Erro: categoria inválida para idade!",""),IF(VLOOKUP(G14,Geral!$A$36:$C$68,3,FALSE)="&gt;=",IF(YEAR(NOW())-YEAR(D14)&lt;VLOOKUP(G14,Geral!$A$36:$B$68,2,FALSE),"Erro: categoria inválida para idade!",""))))</f>
      </c>
      <c r="P14" t="str">
        <f>Geral!A40</f>
        <v>DFSub13</v>
      </c>
      <c r="R14">
        <f>Simples!C16</f>
      </c>
    </row>
    <row r="15" spans="1:18" ht="13.5" thickBot="1">
      <c r="A15" s="230"/>
      <c r="B15" s="67"/>
      <c r="C15" s="66">
        <f>IF($B15="","",IF(_xlfn.IFERROR(VLOOKUP($B15,Federados!$A$2:$T$1703,2,FALSE),"")="","Cadastro não encontrado...digite aqui os dados e deixe o ID em branco",VLOOKUP($B15,Federados!$A$2:$T$1703,2,FALSE)))</f>
      </c>
      <c r="D15" s="64">
        <f>IF($B15="","",IF(_xlfn.IFERROR(VLOOKUP($B15,Federados!$A$2:$T$1703,18,FALSE),"")="","",VLOOKUP($B15,Federados!$A$2:$T$1703,18,FALSE)))</f>
      </c>
      <c r="E15" s="65"/>
      <c r="F15" s="65"/>
      <c r="G15" s="225"/>
      <c r="H15" s="29">
        <f ca="1">IF(C15="",0,IF(OR(G15=Geral!$A$29,G15=Geral!$A$30),Geral!$F$15,IF(YEAR(NOW())-YEAR(D15)&lt;18,Geral!$G$15,Geral!$F$15)))</f>
        <v>0</v>
      </c>
      <c r="I15" s="81"/>
      <c r="J15" s="43"/>
      <c r="K15" s="228"/>
      <c r="L15" s="44"/>
      <c r="M15" s="30">
        <f ca="1">IF(G14="","",IF(VLOOKUP(G14,Geral!$A$36:$C$68,3,FALSE)="&lt;=",IF(YEAR(NOW())-YEAR(D15)&gt;VLOOKUP(G14,Geral!$A$36:$B$68,2,FALSE),"Erro: categoria inválida para idade!",""),IF(VLOOKUP(G14,Geral!$A$36:$C$68,3,FALSE)="&gt;=",IF(YEAR(NOW())-YEAR(D15)&lt;VLOOKUP(G14,Geral!$A$36:$B$68,2,FALSE),"Erro: categoria inválida para idade!",""))))</f>
      </c>
      <c r="P15" t="str">
        <f>Geral!A41</f>
        <v>DXSub13</v>
      </c>
      <c r="R15">
        <f>Simples!C17</f>
      </c>
    </row>
    <row r="16" spans="1:18" ht="13.5" thickBot="1">
      <c r="A16" s="235">
        <f>A14+1</f>
        <v>4</v>
      </c>
      <c r="B16" s="67"/>
      <c r="C16" s="66">
        <f>IF($B16="","",IF(_xlfn.IFERROR(VLOOKUP($B16,Federados!$A$2:$T$1703,2,FALSE),"")="","Cadastro não encontrado...digite aqui os dados e deixe o ID em branco",VLOOKUP($B16,Federados!$A$2:$T$1703,2,FALSE)))</f>
      </c>
      <c r="D16" s="64">
        <f>IF($B16="","",IF(_xlfn.IFERROR(VLOOKUP($B16,Federados!$A$2:$T$1703,18,FALSE),"")="","",VLOOKUP($B16,Federados!$A$2:$T$1703,18,FALSE)))</f>
      </c>
      <c r="E16" s="65"/>
      <c r="F16" s="65"/>
      <c r="G16" s="224"/>
      <c r="H16" s="29">
        <f ca="1">IF(C16="",0,IF(OR(G16=Geral!$A$29,G16=Geral!$A$30),Geral!$F$15,IF(YEAR(NOW())-YEAR(D16)&lt;18,Geral!$G$15,Geral!$F$15)))</f>
        <v>0</v>
      </c>
      <c r="I16" s="81"/>
      <c r="J16" s="41"/>
      <c r="K16" s="224"/>
      <c r="L16" s="42"/>
      <c r="M16" s="30">
        <f ca="1">IF(G16="","",IF(VLOOKUP(G16,Geral!$A$36:$C$68,3,FALSE)="&lt;=",IF(YEAR(NOW())-YEAR(D16)&gt;VLOOKUP(G16,Geral!$A$36:$B$68,2,FALSE),"Erro: categoria inválida para idade!",""),IF(VLOOKUP(G16,Geral!$A$36:$C$68,3,FALSE)="&gt;=",IF(YEAR(NOW())-YEAR(D16)&lt;VLOOKUP(G16,Geral!$A$36:$B$68,2,FALSE),"Erro: categoria inválida para idade!",""))))</f>
      </c>
      <c r="P16" t="str">
        <f>Geral!A42</f>
        <v>DMSub15</v>
      </c>
      <c r="R16">
        <f>Simples!C18</f>
      </c>
    </row>
    <row r="17" spans="1:18" ht="13.5" thickBot="1">
      <c r="A17" s="230"/>
      <c r="B17" s="67"/>
      <c r="C17" s="66">
        <f>IF($B17="","",IF(_xlfn.IFERROR(VLOOKUP($B17,Federados!$A$2:$T$1703,2,FALSE),"")="","Cadastro não encontrado...digite aqui os dados e deixe o ID em branco",VLOOKUP($B17,Federados!$A$2:$T$1703,2,FALSE)))</f>
      </c>
      <c r="D17" s="64">
        <f>IF($B17="","",IF(_xlfn.IFERROR(VLOOKUP($B17,Federados!$A$2:$T$1703,18,FALSE),"")="","",VLOOKUP($B17,Federados!$A$2:$T$1703,18,FALSE)))</f>
      </c>
      <c r="E17" s="65"/>
      <c r="F17" s="65"/>
      <c r="G17" s="225"/>
      <c r="H17" s="29">
        <f ca="1">IF(C17="",0,IF(OR(G17=Geral!$A$29,G17=Geral!$A$30),Geral!$F$15,IF(YEAR(NOW())-YEAR(D17)&lt;18,Geral!$G$15,Geral!$F$15)))</f>
        <v>0</v>
      </c>
      <c r="I17" s="81"/>
      <c r="J17" s="43"/>
      <c r="K17" s="228"/>
      <c r="L17" s="44"/>
      <c r="M17" s="30">
        <f ca="1">IF(G16="","",IF(VLOOKUP(G16,Geral!$A$36:$C$68,3,FALSE)="&lt;=",IF(YEAR(NOW())-YEAR(D17)&gt;VLOOKUP(G16,Geral!$A$36:$B$68,2,FALSE),"Erro: categoria inválida para idade!",""),IF(VLOOKUP(G16,Geral!$A$36:$C$68,3,FALSE)="&gt;=",IF(YEAR(NOW())-YEAR(D17)&lt;VLOOKUP(G16,Geral!$A$36:$B$68,2,FALSE),"Erro: categoria inválida para idade!",""))))</f>
      </c>
      <c r="P17" t="str">
        <f>Geral!A43</f>
        <v>DFSub15</v>
      </c>
      <c r="R17">
        <f>Simples!C19</f>
      </c>
    </row>
    <row r="18" spans="1:18" ht="13.5" thickBot="1">
      <c r="A18" s="235">
        <f>A16+1</f>
        <v>5</v>
      </c>
      <c r="B18" s="67"/>
      <c r="C18" s="66">
        <f>IF($B18="","",IF(_xlfn.IFERROR(VLOOKUP($B18,Federados!$A$2:$T$1703,2,FALSE),"")="","Cadastro não encontrado...digite aqui os dados e deixe o ID em branco",VLOOKUP($B18,Federados!$A$2:$T$1703,2,FALSE)))</f>
      </c>
      <c r="D18" s="64">
        <f>IF($B18="","",IF(_xlfn.IFERROR(VLOOKUP($B18,Federados!$A$2:$T$1703,18,FALSE),"")="","",VLOOKUP($B18,Federados!$A$2:$T$1703,18,FALSE)))</f>
      </c>
      <c r="E18" s="65"/>
      <c r="F18" s="65"/>
      <c r="G18" s="224"/>
      <c r="H18" s="29">
        <f ca="1">IF(C18="",0,IF(OR(G18=Geral!$A$29,G18=Geral!$A$30),Geral!$F$15,IF(YEAR(NOW())-YEAR(D18)&lt;18,Geral!$G$15,Geral!$F$15)))</f>
        <v>0</v>
      </c>
      <c r="I18" s="81"/>
      <c r="J18" s="41"/>
      <c r="K18" s="224"/>
      <c r="L18" s="42"/>
      <c r="M18" s="30">
        <f ca="1">IF(G18="","",IF(VLOOKUP(G18,Geral!$A$36:$C$68,3,FALSE)="&lt;=",IF(YEAR(NOW())-YEAR(D18)&gt;VLOOKUP(G18,Geral!$A$36:$B$68,2,FALSE),"Erro: categoria inválida para idade!",""),IF(VLOOKUP(G18,Geral!$A$36:$C$68,3,FALSE)="&gt;=",IF(YEAR(NOW())-YEAR(D18)&lt;VLOOKUP(G18,Geral!$A$36:$B$68,2,FALSE),"Erro: categoria inválida para idade!",""))))</f>
      </c>
      <c r="P18" t="str">
        <f>Geral!A44</f>
        <v>DXSub15</v>
      </c>
      <c r="R18">
        <f>Simples!C20</f>
      </c>
    </row>
    <row r="19" spans="1:18" ht="13.5" thickBot="1">
      <c r="A19" s="230"/>
      <c r="B19" s="67"/>
      <c r="C19" s="66">
        <f>IF($B19="","",IF(_xlfn.IFERROR(VLOOKUP($B19,Federados!$A$2:$T$1703,2,FALSE),"")="","Cadastro não encontrado...digite aqui os dados e deixe o ID em branco",VLOOKUP($B19,Federados!$A$2:$T$1703,2,FALSE)))</f>
      </c>
      <c r="D19" s="64">
        <f>IF($B19="","",IF(_xlfn.IFERROR(VLOOKUP($B19,Federados!$A$2:$T$1703,18,FALSE),"")="","",VLOOKUP($B19,Federados!$A$2:$T$1703,18,FALSE)))</f>
      </c>
      <c r="E19" s="65"/>
      <c r="F19" s="65"/>
      <c r="G19" s="225"/>
      <c r="H19" s="29">
        <f ca="1">IF(C19="",0,IF(OR(G19=Geral!$A$29,G19=Geral!$A$30),Geral!$F$15,IF(YEAR(NOW())-YEAR(D19)&lt;18,Geral!$G$15,Geral!$F$15)))</f>
        <v>0</v>
      </c>
      <c r="I19" s="81"/>
      <c r="J19" s="43"/>
      <c r="K19" s="228"/>
      <c r="L19" s="44"/>
      <c r="M19" s="30">
        <f ca="1">IF(G18="","",IF(VLOOKUP(G18,Geral!$A$36:$C$68,3,FALSE)="&lt;=",IF(YEAR(NOW())-YEAR(D19)&gt;VLOOKUP(G18,Geral!$A$36:$B$68,2,FALSE),"Erro: categoria inválida para idade!",""),IF(VLOOKUP(G18,Geral!$A$36:$C$68,3,FALSE)="&gt;=",IF(YEAR(NOW())-YEAR(D19)&lt;VLOOKUP(G18,Geral!$A$36:$B$68,2,FALSE),"Erro: categoria inválida para idade!",""))))</f>
      </c>
      <c r="P19" t="str">
        <f>Geral!A45</f>
        <v>DMSub17</v>
      </c>
      <c r="R19">
        <f>Simples!C21</f>
      </c>
    </row>
    <row r="20" spans="1:18" ht="13.5" thickBot="1">
      <c r="A20" s="235">
        <f>A18+1</f>
        <v>6</v>
      </c>
      <c r="B20" s="67"/>
      <c r="C20" s="66">
        <f>IF($B20="","",IF(_xlfn.IFERROR(VLOOKUP($B20,Federados!$A$2:$T$1703,2,FALSE),"")="","Cadastro não encontrado...digite aqui os dados e deixe o ID em branco",VLOOKUP($B20,Federados!$A$2:$T$1703,2,FALSE)))</f>
      </c>
      <c r="D20" s="64">
        <f>IF($B20="","",IF(_xlfn.IFERROR(VLOOKUP($B20,Federados!$A$2:$T$1703,18,FALSE),"")="","",VLOOKUP($B20,Federados!$A$2:$T$1703,18,FALSE)))</f>
      </c>
      <c r="E20" s="65"/>
      <c r="F20" s="65"/>
      <c r="G20" s="224"/>
      <c r="H20" s="29">
        <f ca="1">IF(C20="",0,IF(OR(G20=Geral!$A$29,G20=Geral!$A$30),Geral!$F$15,IF(YEAR(NOW())-YEAR(D20)&lt;18,Geral!$G$15,Geral!$F$15)))</f>
        <v>0</v>
      </c>
      <c r="I20" s="81"/>
      <c r="J20" s="41"/>
      <c r="K20" s="224"/>
      <c r="L20" s="45"/>
      <c r="M20" s="30">
        <f ca="1">IF(G20="","",IF(VLOOKUP(G20,Geral!$A$36:$C$68,3,FALSE)="&lt;=",IF(YEAR(NOW())-YEAR(D20)&gt;VLOOKUP(G20,Geral!$A$36:$B$68,2,FALSE),"Erro: categoria inválida para idade!",""),IF(VLOOKUP(G20,Geral!$A$36:$C$68,3,FALSE)="&gt;=",IF(YEAR(NOW())-YEAR(D20)&lt;VLOOKUP(G20,Geral!$A$36:$B$68,2,FALSE),"Erro: categoria inválida para idade!",""))))</f>
      </c>
      <c r="P20" t="str">
        <f>Geral!A46</f>
        <v>DFSub17</v>
      </c>
      <c r="R20">
        <f>Simples!C22</f>
      </c>
    </row>
    <row r="21" spans="1:18" ht="13.5" thickBot="1">
      <c r="A21" s="230"/>
      <c r="B21" s="67"/>
      <c r="C21" s="66">
        <f>IF($B21="","",IF(_xlfn.IFERROR(VLOOKUP($B21,Federados!$A$2:$T$1703,2,FALSE),"")="","Cadastro não encontrado...digite aqui os dados e deixe o ID em branco",VLOOKUP($B21,Federados!$A$2:$T$1703,2,FALSE)))</f>
      </c>
      <c r="D21" s="64">
        <f>IF($B21="","",IF(_xlfn.IFERROR(VLOOKUP($B21,Federados!$A$2:$T$1703,18,FALSE),"")="","",VLOOKUP($B21,Federados!$A$2:$T$1703,18,FALSE)))</f>
      </c>
      <c r="E21" s="82"/>
      <c r="F21" s="65"/>
      <c r="G21" s="225"/>
      <c r="H21" s="29">
        <f ca="1">IF(C21="",0,IF(OR(G21=Geral!$A$29,G21=Geral!$A$30),Geral!$F$15,IF(YEAR(NOW())-YEAR(D21)&lt;18,Geral!$G$15,Geral!$F$15)))</f>
        <v>0</v>
      </c>
      <c r="I21" s="81"/>
      <c r="J21" s="43"/>
      <c r="K21" s="228"/>
      <c r="L21" s="46"/>
      <c r="M21" s="30">
        <f ca="1">IF(G20="","",IF(VLOOKUP(G20,Geral!$A$36:$C$68,3,FALSE)="&lt;=",IF(YEAR(NOW())-YEAR(D21)&gt;VLOOKUP(G20,Geral!$A$36:$B$68,2,FALSE),"Erro: categoria inválida para idade!",""),IF(VLOOKUP(G20,Geral!$A$36:$C$68,3,FALSE)="&gt;=",IF(YEAR(NOW())-YEAR(D21)&lt;VLOOKUP(G20,Geral!$A$36:$B$68,2,FALSE),"Erro: categoria inválida para idade!",""))))</f>
      </c>
      <c r="P21" t="str">
        <f>Geral!A47</f>
        <v>DXSub17</v>
      </c>
      <c r="R21">
        <f>Simples!C23</f>
      </c>
    </row>
    <row r="22" spans="1:18" ht="13.5" thickBot="1">
      <c r="A22" s="235">
        <f>A20+1</f>
        <v>7</v>
      </c>
      <c r="B22" s="67"/>
      <c r="C22" s="66">
        <f>IF($B22="","",IF(_xlfn.IFERROR(VLOOKUP($B22,Federados!$A$2:$T$1703,2,FALSE),"")="","Cadastro não encontrado...digite aqui os dados e deixe o ID em branco",VLOOKUP($B22,Federados!$A$2:$T$1703,2,FALSE)))</f>
      </c>
      <c r="D22" s="64">
        <f>IF($B22="","",IF(_xlfn.IFERROR(VLOOKUP($B22,Federados!$A$2:$T$1703,18,FALSE),"")="","",VLOOKUP($B22,Federados!$A$2:$T$1703,18,FALSE)))</f>
      </c>
      <c r="E22" s="65"/>
      <c r="F22" s="65"/>
      <c r="G22" s="224"/>
      <c r="H22" s="29">
        <f ca="1">IF(C22="",0,IF(OR(G22=Geral!$A$29,G22=Geral!$A$30),Geral!$F$15,IF(YEAR(NOW())-YEAR(D22)&lt;18,Geral!$G$15,Geral!$F$15)))</f>
        <v>0</v>
      </c>
      <c r="I22" s="81"/>
      <c r="J22" s="41"/>
      <c r="K22" s="224"/>
      <c r="L22" s="45"/>
      <c r="M22" s="30">
        <f ca="1">IF(G22="","",IF(VLOOKUP(G22,Geral!$A$36:$C$68,3,FALSE)="&lt;=",IF(YEAR(NOW())-YEAR(D22)&gt;VLOOKUP(G22,Geral!$A$36:$B$68,2,FALSE),"Erro: categoria inválida para idade!",""),IF(VLOOKUP(G22,Geral!$A$36:$C$68,3,FALSE)="&gt;=",IF(YEAR(NOW())-YEAR(D22)&lt;VLOOKUP(G22,Geral!$A$36:$B$68,2,FALSE),"Erro: categoria inválida para idade!",""))))</f>
      </c>
      <c r="P22" t="str">
        <f>Geral!A48</f>
        <v>DMSub19</v>
      </c>
      <c r="R22">
        <f>Simples!C24</f>
      </c>
    </row>
    <row r="23" spans="1:18" ht="13.5" thickBot="1">
      <c r="A23" s="230"/>
      <c r="B23" s="67"/>
      <c r="C23" s="66">
        <f>IF($B23="","",IF(_xlfn.IFERROR(VLOOKUP($B23,Federados!$A$2:$T$1703,2,FALSE),"")="","Cadastro não encontrado...digite aqui os dados e deixe o ID em branco",VLOOKUP($B23,Federados!$A$2:$T$1703,2,FALSE)))</f>
      </c>
      <c r="D23" s="64">
        <f>IF($B23="","",IF(_xlfn.IFERROR(VLOOKUP($B23,Federados!$A$2:$T$1703,18,FALSE),"")="","",VLOOKUP($B23,Federados!$A$2:$T$1703,18,FALSE)))</f>
      </c>
      <c r="E23" s="65"/>
      <c r="F23" s="65"/>
      <c r="G23" s="225"/>
      <c r="H23" s="29">
        <f ca="1">IF(C23="",0,IF(OR(G23=Geral!$A$29,G23=Geral!$A$30),Geral!$F$15,IF(YEAR(NOW())-YEAR(D23)&lt;18,Geral!$G$15,Geral!$F$15)))</f>
        <v>0</v>
      </c>
      <c r="I23" s="81"/>
      <c r="J23" s="43"/>
      <c r="K23" s="228"/>
      <c r="L23" s="46"/>
      <c r="M23" s="30">
        <f ca="1">IF(G22="","",IF(VLOOKUP(G22,Geral!$A$36:$C$68,3,FALSE)="&lt;=",IF(YEAR(NOW())-YEAR(D23)&gt;VLOOKUP(G22,Geral!$A$36:$B$68,2,FALSE),"Erro: categoria inválida para idade!",""),IF(VLOOKUP(G22,Geral!$A$36:$C$68,3,FALSE)="&gt;=",IF(YEAR(NOW())-YEAR(D23)&lt;VLOOKUP(G22,Geral!$A$36:$B$68,2,FALSE),"Erro: categoria inválida para idade!",""))))</f>
      </c>
      <c r="P23" t="str">
        <f>Geral!A49</f>
        <v>DFSub19</v>
      </c>
      <c r="R23">
        <f>Simples!C25</f>
      </c>
    </row>
    <row r="24" spans="1:18" ht="13.5" thickBot="1">
      <c r="A24" s="235">
        <f>A22+1</f>
        <v>8</v>
      </c>
      <c r="B24" s="67"/>
      <c r="C24" s="66">
        <f>IF($B24="","",IF(_xlfn.IFERROR(VLOOKUP($B24,Federados!$A$2:$T$1703,2,FALSE),"")="","Cadastro não encontrado...digite aqui os dados e deixe o ID em branco",VLOOKUP($B24,Federados!$A$2:$T$1703,2,FALSE)))</f>
      </c>
      <c r="D24" s="64">
        <f>IF($B24="","",IF(_xlfn.IFERROR(VLOOKUP($B24,Federados!$A$2:$T$1703,18,FALSE),"")="","",VLOOKUP($B24,Federados!$A$2:$T$1703,18,FALSE)))</f>
      </c>
      <c r="E24" s="65"/>
      <c r="F24" s="65"/>
      <c r="G24" s="224"/>
      <c r="H24" s="29">
        <f ca="1">IF(C24="",0,IF(OR(G24=Geral!$A$29,G24=Geral!$A$30),Geral!$F$15,IF(YEAR(NOW())-YEAR(D24)&lt;18,Geral!$G$15,Geral!$F$15)))</f>
        <v>0</v>
      </c>
      <c r="I24" s="81"/>
      <c r="J24" s="41"/>
      <c r="K24" s="224"/>
      <c r="L24" s="45"/>
      <c r="M24" s="30">
        <f ca="1">IF(G24="","",IF(VLOOKUP(G24,Geral!$A$36:$C$68,3,FALSE)="&lt;=",IF(YEAR(NOW())-YEAR(D24)&gt;VLOOKUP(G24,Geral!$A$36:$B$68,2,FALSE),"Erro: categoria inválida para idade!",""),IF(VLOOKUP(G24,Geral!$A$36:$C$68,3,FALSE)="&gt;=",IF(YEAR(NOW())-YEAR(D24)&lt;VLOOKUP(G24,Geral!$A$36:$B$68,2,FALSE),"Erro: categoria inválida para idade!",""))))</f>
      </c>
      <c r="P24" t="str">
        <f>Geral!A50</f>
        <v>DXSub19</v>
      </c>
      <c r="R24">
        <f>Simples!C26</f>
      </c>
    </row>
    <row r="25" spans="1:18" ht="13.5" thickBot="1">
      <c r="A25" s="230"/>
      <c r="B25" s="67"/>
      <c r="C25" s="66">
        <f>IF($B25="","",IF(_xlfn.IFERROR(VLOOKUP($B25,Federados!$A$2:$T$1703,2,FALSE),"")="","Cadastro não encontrado...digite aqui os dados e deixe o ID em branco",VLOOKUP($B25,Federados!$A$2:$T$1703,2,FALSE)))</f>
      </c>
      <c r="D25" s="64">
        <f>IF($B25="","",IF(_xlfn.IFERROR(VLOOKUP($B25,Federados!$A$2:$T$1703,18,FALSE),"")="","",VLOOKUP($B25,Federados!$A$2:$T$1703,18,FALSE)))</f>
      </c>
      <c r="E25" s="65"/>
      <c r="F25" s="65"/>
      <c r="G25" s="225"/>
      <c r="H25" s="29">
        <f ca="1">IF(C25="",0,IF(OR(G25=Geral!$A$29,G25=Geral!$A$30),Geral!$F$15,IF(YEAR(NOW())-YEAR(D25)&lt;18,Geral!$G$15,Geral!$F$15)))</f>
        <v>0</v>
      </c>
      <c r="I25" s="81"/>
      <c r="J25" s="43"/>
      <c r="K25" s="228"/>
      <c r="L25" s="46"/>
      <c r="M25" s="30">
        <f ca="1">IF(G24="","",IF(VLOOKUP(G24,Geral!$A$36:$C$68,3,FALSE)="&lt;=",IF(YEAR(NOW())-YEAR(D25)&gt;VLOOKUP(G24,Geral!$A$36:$B$68,2,FALSE),"Erro: categoria inválida para idade!",""),IF(VLOOKUP(G24,Geral!$A$36:$C$68,3,FALSE)="&gt;=",IF(YEAR(NOW())-YEAR(D25)&lt;VLOOKUP(G24,Geral!$A$36:$B$68,2,FALSE),"Erro: categoria inválida para idade!",""))))</f>
      </c>
      <c r="P25" t="str">
        <f>Geral!A51</f>
        <v>DMC</v>
      </c>
      <c r="R25">
        <f>Simples!C27</f>
      </c>
    </row>
    <row r="26" spans="1:18" ht="13.5" thickBot="1">
      <c r="A26" s="235">
        <f>A24+1</f>
        <v>9</v>
      </c>
      <c r="B26" s="67"/>
      <c r="C26" s="66">
        <f>IF($B26="","",IF(_xlfn.IFERROR(VLOOKUP($B26,Federados!$A$2:$T$1703,2,FALSE),"")="","Cadastro não encontrado...digite aqui os dados e deixe o ID em branco",VLOOKUP($B26,Federados!$A$2:$T$1703,2,FALSE)))</f>
      </c>
      <c r="D26" s="64">
        <f>IF($B26="","",IF(_xlfn.IFERROR(VLOOKUP($B26,Federados!$A$2:$T$1703,18,FALSE),"")="","",VLOOKUP($B26,Federados!$A$2:$T$1703,18,FALSE)))</f>
      </c>
      <c r="E26" s="65"/>
      <c r="F26" s="65"/>
      <c r="G26" s="224"/>
      <c r="H26" s="29">
        <f ca="1">IF(C26="",0,IF(OR(G26=Geral!$A$29,G26=Geral!$A$30),Geral!$F$15,IF(YEAR(NOW())-YEAR(D26)&lt;18,Geral!$G$15,Geral!$F$15)))</f>
        <v>0</v>
      </c>
      <c r="I26" s="81"/>
      <c r="J26" s="41"/>
      <c r="K26" s="224"/>
      <c r="L26" s="45"/>
      <c r="M26" s="30">
        <f ca="1">IF(G26="","",IF(VLOOKUP(G26,Geral!$A$36:$C$68,3,FALSE)="&lt;=",IF(YEAR(NOW())-YEAR(D26)&gt;VLOOKUP(G26,Geral!$A$36:$B$68,2,FALSE),"Erro: categoria inválida para idade!",""),IF(VLOOKUP(G26,Geral!$A$36:$C$68,3,FALSE)="&gt;=",IF(YEAR(NOW())-YEAR(D26)&lt;VLOOKUP(G26,Geral!$A$36:$B$68,2,FALSE),"Erro: categoria inválida para idade!",""))))</f>
      </c>
      <c r="P26" t="str">
        <f>Geral!A52</f>
        <v>DFC</v>
      </c>
      <c r="R26">
        <f>Simples!C28</f>
      </c>
    </row>
    <row r="27" spans="1:18" ht="13.5" thickBot="1">
      <c r="A27" s="230"/>
      <c r="B27" s="67"/>
      <c r="C27" s="66">
        <f>IF($B27="","",IF(_xlfn.IFERROR(VLOOKUP($B27,Federados!$A$2:$T$1703,2,FALSE),"")="","Cadastro não encontrado...digite aqui os dados e deixe o ID em branco",VLOOKUP($B27,Federados!$A$2:$T$1703,2,FALSE)))</f>
      </c>
      <c r="D27" s="64">
        <f>IF($B27="","",IF(_xlfn.IFERROR(VLOOKUP($B27,Federados!$A$2:$T$1703,18,FALSE),"")="","",VLOOKUP($B27,Federados!$A$2:$T$1703,18,FALSE)))</f>
      </c>
      <c r="E27" s="65"/>
      <c r="F27" s="65"/>
      <c r="G27" s="225"/>
      <c r="H27" s="29">
        <f ca="1">IF(C27="",0,IF(OR(G27=Geral!$A$29,G27=Geral!$A$30),Geral!$F$15,IF(YEAR(NOW())-YEAR(D27)&lt;18,Geral!$G$15,Geral!$F$15)))</f>
        <v>0</v>
      </c>
      <c r="I27" s="81"/>
      <c r="J27" s="43"/>
      <c r="K27" s="228"/>
      <c r="L27" s="46"/>
      <c r="M27" s="30">
        <f ca="1">IF(G26="","",IF(VLOOKUP(G26,Geral!$A$36:$C$68,3,FALSE)="&lt;=",IF(YEAR(NOW())-YEAR(D27)&gt;VLOOKUP(G26,Geral!$A$36:$B$68,2,FALSE),"Erro: categoria inválida para idade!",""),IF(VLOOKUP(G26,Geral!$A$36:$C$68,3,FALSE)="&gt;=",IF(YEAR(NOW())-YEAR(D27)&lt;VLOOKUP(G26,Geral!$A$36:$B$68,2,FALSE),"Erro: categoria inválida para idade!",""))))</f>
      </c>
      <c r="P27" t="str">
        <f>Geral!A53</f>
        <v>DXC</v>
      </c>
      <c r="R27">
        <f>Simples!C29</f>
      </c>
    </row>
    <row r="28" spans="1:18" ht="13.5" thickBot="1">
      <c r="A28" s="235">
        <f>A26+1</f>
        <v>10</v>
      </c>
      <c r="B28" s="67"/>
      <c r="C28" s="66">
        <f>IF($B28="","",IF(_xlfn.IFERROR(VLOOKUP($B28,Federados!$A$2:$T$1703,2,FALSE),"")="","Cadastro não encontrado...digite aqui os dados e deixe o ID em branco",VLOOKUP($B28,Federados!$A$2:$T$1703,2,FALSE)))</f>
      </c>
      <c r="D28" s="64">
        <f>IF($B28="","",IF(_xlfn.IFERROR(VLOOKUP($B28,Federados!$A$2:$T$1703,18,FALSE),"")="","",VLOOKUP($B28,Federados!$A$2:$T$1703,18,FALSE)))</f>
      </c>
      <c r="E28" s="65"/>
      <c r="F28" s="65"/>
      <c r="G28" s="224"/>
      <c r="H28" s="29">
        <f ca="1">IF(C28="",0,IF(OR(G28=Geral!$A$29,G28=Geral!$A$30),Geral!$F$15,IF(YEAR(NOW())-YEAR(D28)&lt;18,Geral!$G$15,Geral!$F$15)))</f>
        <v>0</v>
      </c>
      <c r="I28" s="81"/>
      <c r="J28" s="41"/>
      <c r="K28" s="224"/>
      <c r="L28" s="45"/>
      <c r="M28" s="30">
        <f ca="1">IF(G28="","",IF(VLOOKUP(G28,Geral!$A$36:$C$68,3,FALSE)="&lt;=",IF(YEAR(NOW())-YEAR(D28)&gt;VLOOKUP(G28,Geral!$A$36:$B$68,2,FALSE),"Erro: categoria inválida para idade!",""),IF(VLOOKUP(G28,Geral!$A$36:$C$68,3,FALSE)="&gt;=",IF(YEAR(NOW())-YEAR(D28)&lt;VLOOKUP(G28,Geral!$A$36:$B$68,2,FALSE),"Erro: categoria inválida para idade!",""))))</f>
      </c>
      <c r="P28" t="str">
        <f>Geral!A54</f>
        <v>DMB</v>
      </c>
      <c r="R28">
        <f>Simples!C30</f>
      </c>
    </row>
    <row r="29" spans="1:18" ht="13.5" thickBot="1">
      <c r="A29" s="230"/>
      <c r="B29" s="67"/>
      <c r="C29" s="66">
        <f>IF($B29="","",IF(_xlfn.IFERROR(VLOOKUP($B29,Federados!$A$2:$T$1703,2,FALSE),"")="","Cadastro não encontrado...digite aqui os dados e deixe o ID em branco",VLOOKUP($B29,Federados!$A$2:$T$1703,2,FALSE)))</f>
      </c>
      <c r="D29" s="64">
        <f>IF($B29="","",IF(_xlfn.IFERROR(VLOOKUP($B29,Federados!$A$2:$T$1703,18,FALSE),"")="","",VLOOKUP($B29,Federados!$A$2:$T$1703,18,FALSE)))</f>
      </c>
      <c r="E29" s="65"/>
      <c r="F29" s="65"/>
      <c r="G29" s="225"/>
      <c r="H29" s="29">
        <f ca="1">IF(C29="",0,IF(OR(G29=Geral!$A$29,G29=Geral!$A$30),Geral!$F$15,IF(YEAR(NOW())-YEAR(D29)&lt;18,Geral!$G$15,Geral!$F$15)))</f>
        <v>0</v>
      </c>
      <c r="I29" s="81"/>
      <c r="J29" s="43"/>
      <c r="K29" s="228"/>
      <c r="L29" s="46"/>
      <c r="M29" s="30">
        <f ca="1">IF(G28="","",IF(VLOOKUP(G28,Geral!$A$36:$C$68,3,FALSE)="&lt;=",IF(YEAR(NOW())-YEAR(D29)&gt;VLOOKUP(G28,Geral!$A$36:$B$68,2,FALSE),"Erro: categoria inválida para idade!",""),IF(VLOOKUP(G28,Geral!$A$36:$C$68,3,FALSE)="&gt;=",IF(YEAR(NOW())-YEAR(D29)&lt;VLOOKUP(G28,Geral!$A$36:$B$68,2,FALSE),"Erro: categoria inválida para idade!",""))))</f>
      </c>
      <c r="P29" t="str">
        <f>Geral!A55</f>
        <v>DFB</v>
      </c>
      <c r="R29">
        <f>Simples!C31</f>
      </c>
    </row>
    <row r="30" spans="1:18" ht="13.5" thickBot="1">
      <c r="A30" s="235">
        <f>A28+1</f>
        <v>11</v>
      </c>
      <c r="B30" s="67"/>
      <c r="C30" s="66">
        <f>IF($B30="","",IF(_xlfn.IFERROR(VLOOKUP($B30,Federados!$A$2:$T$1703,2,FALSE),"")="","Cadastro não encontrado...digite aqui os dados e deixe o ID em branco",VLOOKUP($B30,Federados!$A$2:$T$1703,2,FALSE)))</f>
      </c>
      <c r="D30" s="64">
        <f>IF($B30="","",IF(_xlfn.IFERROR(VLOOKUP($B30,Federados!$A$2:$T$1703,18,FALSE),"")="","",VLOOKUP($B30,Federados!$A$2:$T$1703,18,FALSE)))</f>
      </c>
      <c r="E30" s="65"/>
      <c r="F30" s="65"/>
      <c r="G30" s="224"/>
      <c r="H30" s="29">
        <f ca="1">IF(C30="",0,IF(OR(G30=Geral!$A$29,G30=Geral!$A$30),Geral!$F$15,IF(YEAR(NOW())-YEAR(D30)&lt;18,Geral!$G$15,Geral!$F$15)))</f>
        <v>0</v>
      </c>
      <c r="I30" s="81"/>
      <c r="J30" s="41"/>
      <c r="K30" s="224"/>
      <c r="L30" s="45"/>
      <c r="M30" s="30">
        <f ca="1">IF(G30="","",IF(VLOOKUP(G30,Geral!$A$36:$C$68,3,FALSE)="&lt;=",IF(YEAR(NOW())-YEAR(D30)&gt;VLOOKUP(G30,Geral!$A$36:$B$68,2,FALSE),"Erro: categoria inválida para idade!",""),IF(VLOOKUP(G30,Geral!$A$36:$C$68,3,FALSE)="&gt;=",IF(YEAR(NOW())-YEAR(D30)&lt;VLOOKUP(G30,Geral!$A$36:$B$68,2,FALSE),"Erro: categoria inválida para idade!",""))))</f>
      </c>
      <c r="P30" t="str">
        <f>Geral!A56</f>
        <v>DXB</v>
      </c>
      <c r="R30">
        <f>Simples!C32</f>
      </c>
    </row>
    <row r="31" spans="1:18" ht="13.5" thickBot="1">
      <c r="A31" s="230"/>
      <c r="B31" s="67"/>
      <c r="C31" s="66">
        <f>IF($B31="","",IF(_xlfn.IFERROR(VLOOKUP($B31,Federados!$A$2:$T$1703,2,FALSE),"")="","Cadastro não encontrado...digite aqui os dados e deixe o ID em branco",VLOOKUP($B31,Federados!$A$2:$T$1703,2,FALSE)))</f>
      </c>
      <c r="D31" s="64">
        <f>IF($B31="","",IF(_xlfn.IFERROR(VLOOKUP($B31,Federados!$A$2:$T$1703,18,FALSE),"")="","",VLOOKUP($B31,Federados!$A$2:$T$1703,18,FALSE)))</f>
      </c>
      <c r="E31" s="65"/>
      <c r="F31" s="65"/>
      <c r="G31" s="225"/>
      <c r="H31" s="29">
        <f ca="1">IF(C31="",0,IF(OR(G31=Geral!$A$29,G31=Geral!$A$30),Geral!$F$15,IF(YEAR(NOW())-YEAR(D31)&lt;18,Geral!$G$15,Geral!$F$15)))</f>
        <v>0</v>
      </c>
      <c r="I31" s="81"/>
      <c r="J31" s="43"/>
      <c r="K31" s="228"/>
      <c r="L31" s="46"/>
      <c r="M31" s="30">
        <f ca="1">IF(G30="","",IF(VLOOKUP(G30,Geral!$A$36:$C$68,3,FALSE)="&lt;=",IF(YEAR(NOW())-YEAR(D31)&gt;VLOOKUP(G30,Geral!$A$36:$B$68,2,FALSE),"Erro: categoria inválida para idade!",""),IF(VLOOKUP(G30,Geral!$A$36:$C$68,3,FALSE)="&gt;=",IF(YEAR(NOW())-YEAR(D31)&lt;VLOOKUP(G30,Geral!$A$36:$B$68,2,FALSE),"Erro: categoria inválida para idade!",""))))</f>
      </c>
      <c r="P31" t="str">
        <f>Geral!A57</f>
        <v>DMA</v>
      </c>
      <c r="R31">
        <f>Simples!C33</f>
      </c>
    </row>
    <row r="32" spans="1:18" ht="13.5" thickBot="1">
      <c r="A32" s="235">
        <f>A30+1</f>
        <v>12</v>
      </c>
      <c r="B32" s="67"/>
      <c r="C32" s="66">
        <f>IF($B32="","",IF(_xlfn.IFERROR(VLOOKUP($B32,Federados!$A$2:$T$1703,2,FALSE),"")="","Cadastro não encontrado...digite aqui os dados e deixe o ID em branco",VLOOKUP($B32,Federados!$A$2:$T$1703,2,FALSE)))</f>
      </c>
      <c r="D32" s="64">
        <f>IF($B32="","",IF(_xlfn.IFERROR(VLOOKUP($B32,Federados!$A$2:$T$1703,18,FALSE),"")="","",VLOOKUP($B32,Federados!$A$2:$T$1703,18,FALSE)))</f>
      </c>
      <c r="E32" s="65"/>
      <c r="F32" s="65"/>
      <c r="G32" s="224"/>
      <c r="H32" s="29">
        <f ca="1">IF(C32="",0,IF(OR(G32=Geral!$A$29,G32=Geral!$A$30),Geral!$F$15,IF(YEAR(NOW())-YEAR(D32)&lt;18,Geral!$G$15,Geral!$F$15)))</f>
        <v>0</v>
      </c>
      <c r="I32" s="81"/>
      <c r="J32" s="41"/>
      <c r="K32" s="224"/>
      <c r="L32" s="45"/>
      <c r="M32" s="30">
        <f ca="1">IF(G32="","",IF(VLOOKUP(G32,Geral!$A$36:$C$68,3,FALSE)="&lt;=",IF(YEAR(NOW())-YEAR(D32)&gt;VLOOKUP(G32,Geral!$A$36:$B$68,2,FALSE),"Erro: categoria inválida para idade!",""),IF(VLOOKUP(G32,Geral!$A$36:$C$68,3,FALSE)="&gt;=",IF(YEAR(NOW())-YEAR(D32)&lt;VLOOKUP(G32,Geral!$A$36:$B$68,2,FALSE),"Erro: categoria inválida para idade!",""))))</f>
      </c>
      <c r="P32" t="str">
        <f>Geral!A58</f>
        <v>DFA</v>
      </c>
      <c r="R32">
        <f>Simples!C34</f>
      </c>
    </row>
    <row r="33" spans="1:18" ht="13.5" thickBot="1">
      <c r="A33" s="230"/>
      <c r="B33" s="67"/>
      <c r="C33" s="66">
        <f>IF($B33="","",IF(_xlfn.IFERROR(VLOOKUP($B33,Federados!$A$2:$T$1703,2,FALSE),"")="","Cadastro não encontrado...digite aqui os dados e deixe o ID em branco",VLOOKUP($B33,Federados!$A$2:$T$1703,2,FALSE)))</f>
      </c>
      <c r="D33" s="64">
        <f>IF($B33="","",IF(_xlfn.IFERROR(VLOOKUP($B33,Federados!$A$2:$T$1703,18,FALSE),"")="","",VLOOKUP($B33,Federados!$A$2:$T$1703,18,FALSE)))</f>
      </c>
      <c r="E33" s="65"/>
      <c r="F33" s="65"/>
      <c r="G33" s="225"/>
      <c r="H33" s="29">
        <f ca="1">IF(C33="",0,IF(OR(G33=Geral!$A$29,G33=Geral!$A$30),Geral!$F$15,IF(YEAR(NOW())-YEAR(D33)&lt;18,Geral!$G$15,Geral!$F$15)))</f>
        <v>0</v>
      </c>
      <c r="I33" s="81"/>
      <c r="J33" s="43"/>
      <c r="K33" s="228"/>
      <c r="L33" s="46"/>
      <c r="M33" s="30">
        <f ca="1">IF(G32="","",IF(VLOOKUP(G32,Geral!$A$36:$C$68,3,FALSE)="&lt;=",IF(YEAR(NOW())-YEAR(D33)&gt;VLOOKUP(G32,Geral!$A$36:$B$68,2,FALSE),"Erro: categoria inválida para idade!",""),IF(VLOOKUP(G32,Geral!$A$36:$C$68,3,FALSE)="&gt;=",IF(YEAR(NOW())-YEAR(D33)&lt;VLOOKUP(G32,Geral!$A$36:$B$68,2,FALSE),"Erro: categoria inválida para idade!",""))))</f>
      </c>
      <c r="P33" t="str">
        <f>Geral!A59</f>
        <v>DXA</v>
      </c>
      <c r="R33">
        <f>Simples!C35</f>
      </c>
    </row>
    <row r="34" spans="1:18" ht="13.5" thickBot="1">
      <c r="A34" s="235">
        <f>A32+1</f>
        <v>13</v>
      </c>
      <c r="B34" s="67"/>
      <c r="C34" s="66">
        <f>IF($B34="","",IF(_xlfn.IFERROR(VLOOKUP($B34,Federados!$A$2:$T$1703,2,FALSE),"")="","Cadastro não encontrado...digite aqui os dados e deixe o ID em branco",VLOOKUP($B34,Federados!$A$2:$T$1703,2,FALSE)))</f>
      </c>
      <c r="D34" s="64">
        <f>IF($B34="","",IF(_xlfn.IFERROR(VLOOKUP($B34,Federados!$A$2:$T$1703,18,FALSE),"")="","",VLOOKUP($B34,Federados!$A$2:$T$1703,18,FALSE)))</f>
      </c>
      <c r="E34" s="65"/>
      <c r="F34" s="65"/>
      <c r="G34" s="224"/>
      <c r="H34" s="29">
        <f ca="1">IF(C34="",0,IF(OR(G34=Geral!$A$29,G34=Geral!$A$30),Geral!$F$15,IF(YEAR(NOW())-YEAR(D34)&lt;18,Geral!$G$15,Geral!$F$15)))</f>
        <v>0</v>
      </c>
      <c r="I34" s="81"/>
      <c r="J34" s="41"/>
      <c r="K34" s="224"/>
      <c r="L34" s="45"/>
      <c r="M34" s="30">
        <f ca="1">IF(G34="","",IF(VLOOKUP(G34,Geral!$A$36:$C$68,3,FALSE)="&lt;=",IF(YEAR(NOW())-YEAR(D34)&gt;VLOOKUP(G34,Geral!$A$36:$B$68,2,FALSE),"Erro: categoria inválida para idade!",""),IF(VLOOKUP(G34,Geral!$A$36:$C$68,3,FALSE)="&gt;=",IF(YEAR(NOW())-YEAR(D34)&lt;VLOOKUP(G34,Geral!$A$36:$B$68,2,FALSE),"Erro: categoria inválida para idade!",""))))</f>
      </c>
      <c r="P34" t="str">
        <f>Geral!A60</f>
        <v>DMP</v>
      </c>
      <c r="R34">
        <f>Simples!C36</f>
      </c>
    </row>
    <row r="35" spans="1:18" ht="13.5" thickBot="1">
      <c r="A35" s="230"/>
      <c r="B35" s="67"/>
      <c r="C35" s="66">
        <f>IF($B35="","",IF(_xlfn.IFERROR(VLOOKUP($B35,Federados!$A$2:$T$1703,2,FALSE),"")="","Cadastro não encontrado...digite aqui os dados e deixe o ID em branco",VLOOKUP($B35,Federados!$A$2:$T$1703,2,FALSE)))</f>
      </c>
      <c r="D35" s="64">
        <f>IF($B35="","",IF(_xlfn.IFERROR(VLOOKUP($B35,Federados!$A$2:$T$1703,18,FALSE),"")="","",VLOOKUP($B35,Federados!$A$2:$T$1703,18,FALSE)))</f>
      </c>
      <c r="E35" s="65"/>
      <c r="F35" s="65"/>
      <c r="G35" s="225"/>
      <c r="H35" s="29">
        <f ca="1">IF(C35="",0,IF(OR(G35=Geral!$A$29,G35=Geral!$A$30),Geral!$F$15,IF(YEAR(NOW())-YEAR(D35)&lt;18,Geral!$G$15,Geral!$F$15)))</f>
        <v>0</v>
      </c>
      <c r="I35" s="81"/>
      <c r="J35" s="43"/>
      <c r="K35" s="228"/>
      <c r="L35" s="46"/>
      <c r="M35" s="30">
        <f ca="1">IF(G34="","",IF(VLOOKUP(G34,Geral!$A$36:$C$68,3,FALSE)="&lt;=",IF(YEAR(NOW())-YEAR(D35)&gt;VLOOKUP(G34,Geral!$A$36:$B$68,2,FALSE),"Erro: categoria inválida para idade!",""),IF(VLOOKUP(G34,Geral!$A$36:$C$68,3,FALSE)="&gt;=",IF(YEAR(NOW())-YEAR(D35)&lt;VLOOKUP(G34,Geral!$A$36:$B$68,2,FALSE),"Erro: categoria inválida para idade!",""))))</f>
      </c>
      <c r="P35" t="str">
        <f>Geral!A61</f>
        <v>DFP</v>
      </c>
      <c r="R35">
        <f>Simples!C37</f>
      </c>
    </row>
    <row r="36" spans="1:18" ht="13.5" thickBot="1">
      <c r="A36" s="235">
        <f>A34+1</f>
        <v>14</v>
      </c>
      <c r="B36" s="67"/>
      <c r="C36" s="66">
        <f>IF($B36="","",IF(_xlfn.IFERROR(VLOOKUP($B36,Federados!$A$2:$T$1703,2,FALSE),"")="","Cadastro não encontrado...digite aqui os dados e deixe o ID em branco",VLOOKUP($B36,Federados!$A$2:$T$1703,2,FALSE)))</f>
      </c>
      <c r="D36" s="64">
        <f>IF($B36="","",IF(_xlfn.IFERROR(VLOOKUP($B36,Federados!$A$2:$T$1703,18,FALSE),"")="","",VLOOKUP($B36,Federados!$A$2:$T$1703,18,FALSE)))</f>
      </c>
      <c r="E36" s="65"/>
      <c r="F36" s="65"/>
      <c r="G36" s="224"/>
      <c r="H36" s="29">
        <f ca="1">IF(C36="",0,IF(OR(G36=Geral!$A$29,G36=Geral!$A$30),Geral!$F$15,IF(YEAR(NOW())-YEAR(D36)&lt;18,Geral!$G$15,Geral!$F$15)))</f>
        <v>0</v>
      </c>
      <c r="I36" s="81"/>
      <c r="J36" s="41"/>
      <c r="K36" s="224"/>
      <c r="L36" s="45"/>
      <c r="M36" s="30">
        <f ca="1">IF(G36="","",IF(VLOOKUP(G36,Geral!$A$36:$C$68,3,FALSE)="&lt;=",IF(YEAR(NOW())-YEAR(D36)&gt;VLOOKUP(G36,Geral!$A$36:$B$68,2,FALSE),"Erro: categoria inválida para idade!",""),IF(VLOOKUP(G36,Geral!$A$36:$C$68,3,FALSE)="&gt;=",IF(YEAR(NOW())-YEAR(D36)&lt;VLOOKUP(G36,Geral!$A$36:$B$68,2,FALSE),"Erro: categoria inválida para idade!",""))))</f>
      </c>
      <c r="P36" t="str">
        <f>Geral!A62</f>
        <v>DXP</v>
      </c>
      <c r="R36">
        <f>Simples!C38</f>
      </c>
    </row>
    <row r="37" spans="1:18" ht="13.5" thickBot="1">
      <c r="A37" s="230"/>
      <c r="B37" s="67"/>
      <c r="C37" s="66">
        <f>IF($B37="","",IF(_xlfn.IFERROR(VLOOKUP($B37,Federados!$A$2:$T$1703,2,FALSE),"")="","Cadastro não encontrado...digite aqui os dados e deixe o ID em branco",VLOOKUP($B37,Federados!$A$2:$T$1703,2,FALSE)))</f>
      </c>
      <c r="D37" s="64">
        <f>IF($B37="","",IF(_xlfn.IFERROR(VLOOKUP($B37,Federados!$A$2:$T$1703,18,FALSE),"")="","",VLOOKUP($B37,Federados!$A$2:$T$1703,18,FALSE)))</f>
      </c>
      <c r="E37" s="65"/>
      <c r="F37" s="65"/>
      <c r="G37" s="225"/>
      <c r="H37" s="29">
        <f ca="1">IF(C37="",0,IF(OR(G37=Geral!$A$29,G37=Geral!$A$30),Geral!$F$15,IF(YEAR(NOW())-YEAR(D37)&lt;18,Geral!$G$15,Geral!$F$15)))</f>
        <v>0</v>
      </c>
      <c r="I37" s="81"/>
      <c r="J37" s="43"/>
      <c r="K37" s="228"/>
      <c r="L37" s="46"/>
      <c r="M37" s="30">
        <f ca="1">IF(G36="","",IF(VLOOKUP(G36,Geral!$A$36:$C$68,3,FALSE)="&lt;=",IF(YEAR(NOW())-YEAR(D37)&gt;VLOOKUP(G36,Geral!$A$36:$B$68,2,FALSE),"Erro: categoria inválida para idade!",""),IF(VLOOKUP(G36,Geral!$A$36:$C$68,3,FALSE)="&gt;=",IF(YEAR(NOW())-YEAR(D37)&lt;VLOOKUP(G36,Geral!$A$36:$B$68,2,FALSE),"Erro: categoria inválida para idade!",""))))</f>
      </c>
      <c r="P37" t="str">
        <f>Geral!A63</f>
        <v>DMSenior</v>
      </c>
      <c r="R37">
        <f>Simples!C39</f>
      </c>
    </row>
    <row r="38" spans="1:16" ht="13.5" thickBot="1">
      <c r="A38" s="235">
        <f>A36+1</f>
        <v>15</v>
      </c>
      <c r="B38" s="67"/>
      <c r="C38" s="66">
        <f>IF($B38="","",IF(_xlfn.IFERROR(VLOOKUP($B38,Federados!$A$2:$T$1703,2,FALSE),"")="","Cadastro não encontrado...digite aqui os dados e deixe o ID em branco",VLOOKUP($B38,Federados!$A$2:$T$1703,2,FALSE)))</f>
      </c>
      <c r="D38" s="64">
        <f>IF($B38="","",IF(_xlfn.IFERROR(VLOOKUP($B38,Federados!$A$2:$T$1703,18,FALSE),"")="","",VLOOKUP($B38,Federados!$A$2:$T$1703,18,FALSE)))</f>
      </c>
      <c r="E38" s="65"/>
      <c r="F38" s="65"/>
      <c r="G38" s="224"/>
      <c r="H38" s="29">
        <f ca="1">IF(C38="",0,IF(OR(G38=Geral!$A$29,G38=Geral!$A$30),Geral!$F$15,IF(YEAR(NOW())-YEAR(D38)&lt;18,Geral!$G$15,Geral!$F$15)))</f>
        <v>0</v>
      </c>
      <c r="I38" s="81"/>
      <c r="J38" s="41"/>
      <c r="K38" s="224"/>
      <c r="L38" s="45"/>
      <c r="M38" s="30">
        <f ca="1">IF(G38="","",IF(VLOOKUP(G38,Geral!$A$36:$C$68,3,FALSE)="&lt;=",IF(YEAR(NOW())-YEAR(D38)&gt;VLOOKUP(G38,Geral!$A$36:$B$68,2,FALSE),"Erro: categoria inválida para idade!",""),IF(VLOOKUP(G38,Geral!$A$36:$C$68,3,FALSE)="&gt;=",IF(YEAR(NOW())-YEAR(D38)&lt;VLOOKUP(G38,Geral!$A$36:$B$68,2,FALSE),"Erro: categoria inválida para idade!",""))))</f>
      </c>
      <c r="P38" t="str">
        <f>Geral!A64</f>
        <v>DFSenior</v>
      </c>
    </row>
    <row r="39" spans="1:16" ht="13.5" thickBot="1">
      <c r="A39" s="230"/>
      <c r="B39" s="67"/>
      <c r="C39" s="66">
        <f>IF($B39="","",IF(_xlfn.IFERROR(VLOOKUP($B39,Federados!$A$2:$T$1703,2,FALSE),"")="","Cadastro não encontrado...digite aqui os dados e deixe o ID em branco",VLOOKUP($B39,Federados!$A$2:$T$1703,2,FALSE)))</f>
      </c>
      <c r="D39" s="64">
        <f>IF($B39="","",IF(_xlfn.IFERROR(VLOOKUP($B39,Federados!$A$2:$T$1703,18,FALSE),"")="","",VLOOKUP($B39,Federados!$A$2:$T$1703,18,FALSE)))</f>
      </c>
      <c r="E39" s="65"/>
      <c r="F39" s="65"/>
      <c r="G39" s="225"/>
      <c r="H39" s="29">
        <f ca="1">IF(C39="",0,IF(OR(G39=Geral!$A$29,G39=Geral!$A$30),Geral!$F$15,IF(YEAR(NOW())-YEAR(D39)&lt;18,Geral!$G$15,Geral!$F$15)))</f>
        <v>0</v>
      </c>
      <c r="I39" s="81"/>
      <c r="J39" s="43"/>
      <c r="K39" s="228"/>
      <c r="L39" s="46"/>
      <c r="M39" s="30">
        <f ca="1">IF(G38="","",IF(VLOOKUP(G38,Geral!$A$36:$C$68,3,FALSE)="&lt;=",IF(YEAR(NOW())-YEAR(D39)&gt;VLOOKUP(G38,Geral!$A$36:$B$68,2,FALSE),"Erro: categoria inválida para idade!",""),IF(VLOOKUP(G38,Geral!$A$36:$C$68,3,FALSE)="&gt;=",IF(YEAR(NOW())-YEAR(D39)&lt;VLOOKUP(G38,Geral!$A$36:$B$68,2,FALSE),"Erro: categoria inválida para idade!",""))))</f>
      </c>
      <c r="P39" t="str">
        <f>Geral!A65</f>
        <v>DXSenior</v>
      </c>
    </row>
    <row r="40" spans="1:16" ht="13.5" thickBot="1">
      <c r="A40" s="10"/>
      <c r="B40" s="68"/>
      <c r="C40" s="232" t="s">
        <v>91</v>
      </c>
      <c r="D40" s="233"/>
      <c r="E40" s="24">
        <f>COUNTA(B10:B39)</f>
        <v>0</v>
      </c>
      <c r="F40" s="232" t="s">
        <v>90</v>
      </c>
      <c r="G40" s="234"/>
      <c r="H40" s="28">
        <f>SUM(H10:H39)</f>
        <v>0</v>
      </c>
      <c r="I40" s="48">
        <f>SUM(I10:I39)</f>
        <v>0</v>
      </c>
      <c r="J40" s="236"/>
      <c r="K40" s="236"/>
      <c r="L40" s="236"/>
      <c r="M40" s="236"/>
      <c r="P40" t="str">
        <f>Geral!A66</f>
        <v>DMVeterano</v>
      </c>
    </row>
    <row r="41" spans="1:16" ht="12.75">
      <c r="A41" s="1"/>
      <c r="B41" s="1"/>
      <c r="C41" s="6"/>
      <c r="D41" s="3"/>
      <c r="E41" s="3"/>
      <c r="F41" s="3"/>
      <c r="G41" s="3"/>
      <c r="H41" s="3"/>
      <c r="I41" s="3"/>
      <c r="J41" s="7"/>
      <c r="K41" s="3"/>
      <c r="L41" s="1"/>
      <c r="P41" t="str">
        <f>Geral!A67</f>
        <v>DFVeterano</v>
      </c>
    </row>
    <row r="42" spans="1:16" ht="54.75" customHeight="1">
      <c r="A42" s="2"/>
      <c r="B42" s="1"/>
      <c r="C42" s="207" t="s">
        <v>104</v>
      </c>
      <c r="D42" s="207"/>
      <c r="E42" s="207"/>
      <c r="F42" s="207"/>
      <c r="G42" s="207"/>
      <c r="H42" s="207"/>
      <c r="I42" s="207"/>
      <c r="J42" s="207"/>
      <c r="K42" s="207"/>
      <c r="L42" s="207"/>
      <c r="M42" s="207"/>
      <c r="P42" t="str">
        <f>Geral!A68</f>
        <v>DXVeterano</v>
      </c>
    </row>
    <row r="43" spans="1:12" ht="12.75">
      <c r="A43" s="2"/>
      <c r="B43" s="2"/>
      <c r="C43" s="2"/>
      <c r="D43" s="2"/>
      <c r="E43" s="2"/>
      <c r="F43" s="2"/>
      <c r="G43" s="2"/>
      <c r="H43" s="2"/>
      <c r="I43" s="2"/>
      <c r="J43" s="2"/>
      <c r="K43" s="2"/>
      <c r="L43" s="2"/>
    </row>
    <row r="44" spans="2:9" ht="12.75">
      <c r="B44" s="2"/>
      <c r="I44" s="2"/>
    </row>
  </sheetData>
  <sheetProtection password="DFE9" sheet="1"/>
  <mergeCells count="63">
    <mergeCell ref="B8:B9"/>
    <mergeCell ref="K38:K39"/>
    <mergeCell ref="D1:M1"/>
    <mergeCell ref="D2:M3"/>
    <mergeCell ref="D4:M4"/>
    <mergeCell ref="E5:M5"/>
    <mergeCell ref="K26:K27"/>
    <mergeCell ref="K28:K29"/>
    <mergeCell ref="K30:K31"/>
    <mergeCell ref="K32:K33"/>
    <mergeCell ref="J40:M40"/>
    <mergeCell ref="K10:K11"/>
    <mergeCell ref="K12:K13"/>
    <mergeCell ref="K14:K15"/>
    <mergeCell ref="K16:K17"/>
    <mergeCell ref="K18:K19"/>
    <mergeCell ref="K20:K21"/>
    <mergeCell ref="K22:K23"/>
    <mergeCell ref="K34:K35"/>
    <mergeCell ref="A36:A37"/>
    <mergeCell ref="K36:K37"/>
    <mergeCell ref="A38:A39"/>
    <mergeCell ref="A26:A27"/>
    <mergeCell ref="G38:G39"/>
    <mergeCell ref="G26:G27"/>
    <mergeCell ref="G28:G29"/>
    <mergeCell ref="A14:A15"/>
    <mergeCell ref="A16:A17"/>
    <mergeCell ref="A18:A19"/>
    <mergeCell ref="A20:A21"/>
    <mergeCell ref="A32:A33"/>
    <mergeCell ref="A34:A35"/>
    <mergeCell ref="A24:A25"/>
    <mergeCell ref="A30:A31"/>
    <mergeCell ref="A22:A23"/>
    <mergeCell ref="A28:A29"/>
    <mergeCell ref="C40:D40"/>
    <mergeCell ref="F40:G40"/>
    <mergeCell ref="G10:G11"/>
    <mergeCell ref="G12:G13"/>
    <mergeCell ref="G14:G15"/>
    <mergeCell ref="G16:G17"/>
    <mergeCell ref="G24:G25"/>
    <mergeCell ref="A10:A11"/>
    <mergeCell ref="A12:A13"/>
    <mergeCell ref="A1:C5"/>
    <mergeCell ref="C7:M7"/>
    <mergeCell ref="G36:G37"/>
    <mergeCell ref="F8:F9"/>
    <mergeCell ref="G8:G9"/>
    <mergeCell ref="G30:G31"/>
    <mergeCell ref="G32:G33"/>
    <mergeCell ref="G34:G35"/>
    <mergeCell ref="C42:M42"/>
    <mergeCell ref="G18:G19"/>
    <mergeCell ref="G20:G21"/>
    <mergeCell ref="G22:G23"/>
    <mergeCell ref="A8:A9"/>
    <mergeCell ref="C8:C9"/>
    <mergeCell ref="D8:D9"/>
    <mergeCell ref="E8:E9"/>
    <mergeCell ref="M8:M9"/>
    <mergeCell ref="K24:K25"/>
  </mergeCells>
  <dataValidations count="2">
    <dataValidation type="list" allowBlank="1" showInputMessage="1" showErrorMessage="1" errorTitle="Erro" error="Categoria inválida! Selecione uma da lista." sqref="K10 K38 K36 K34 K32 K30 K28 K26 K24 K22 K20 K18 K16 K14 K12">
      <formula1>$P$10:$P$31</formula1>
    </dataValidation>
    <dataValidation type="list" allowBlank="1" showInputMessage="1" showErrorMessage="1" errorTitle="Erro" error="Categoria inválida! Selecione uma da lista." sqref="G10:G39">
      <formula1>$P$10:$P$42</formula1>
    </dataValidation>
  </dataValidations>
  <hyperlinks>
    <hyperlink ref="C6" location="Federados!A1" display="Encontre o ID na aba &quot;Federados&quot;"/>
  </hyperlinks>
  <printOptions/>
  <pageMargins left="0.787401575" right="0.787401575" top="0.984251969" bottom="0.984251969" header="0.492125985" footer="0.492125985"/>
  <pageSetup fitToHeight="1" fitToWidth="1" horizontalDpi="300" verticalDpi="3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Y495"/>
  <sheetViews>
    <sheetView zoomScale="110" zoomScaleNormal="110" zoomScalePageLayoutView="0" workbookViewId="0" topLeftCell="A1">
      <selection activeCell="E16" sqref="E16"/>
    </sheetView>
  </sheetViews>
  <sheetFormatPr defaultColWidth="9.140625" defaultRowHeight="12.75"/>
  <cols>
    <col min="1" max="1" width="10.8515625" style="311" bestFit="1" customWidth="1"/>
    <col min="2" max="2" width="29.7109375" style="312" bestFit="1" customWidth="1"/>
    <col min="3" max="3" width="14.140625" style="313" bestFit="1" customWidth="1"/>
    <col min="4" max="4" width="12.140625" style="244" customWidth="1"/>
    <col min="5" max="5" width="12.421875" style="244" bestFit="1" customWidth="1"/>
    <col min="6" max="6" width="9.28125" style="244" customWidth="1"/>
    <col min="7" max="7" width="9.00390625" style="244" customWidth="1"/>
    <col min="8" max="8" width="18.140625" style="314" bestFit="1" customWidth="1"/>
    <col min="9" max="9" width="10.8515625" style="244" customWidth="1"/>
    <col min="10" max="10" width="15.00390625" style="244" customWidth="1"/>
    <col min="11" max="11" width="10.7109375" style="244" customWidth="1"/>
    <col min="12" max="12" width="7.8515625" style="244" customWidth="1"/>
    <col min="13" max="13" width="20.7109375" style="314" bestFit="1" customWidth="1"/>
    <col min="14" max="14" width="12.00390625" style="244" customWidth="1"/>
    <col min="15" max="15" width="7.140625" style="244" bestFit="1" customWidth="1"/>
    <col min="16" max="16" width="24.7109375" style="244" customWidth="1"/>
    <col min="17" max="17" width="7.57421875" style="314" customWidth="1"/>
    <col min="18" max="18" width="11.28125" style="315" customWidth="1"/>
    <col min="19" max="20" width="6.8515625" style="244" customWidth="1"/>
    <col min="21" max="23" width="7.7109375" style="244" customWidth="1"/>
    <col min="24" max="24" width="13.00390625" style="244" customWidth="1"/>
    <col min="25" max="16384" width="9.140625" style="244" customWidth="1"/>
  </cols>
  <sheetData>
    <row r="1" spans="1:24" ht="12.75">
      <c r="A1" s="237" t="s">
        <v>108</v>
      </c>
      <c r="B1" s="238" t="s">
        <v>109</v>
      </c>
      <c r="C1" s="239" t="s">
        <v>127</v>
      </c>
      <c r="D1" s="240" t="s">
        <v>110</v>
      </c>
      <c r="E1" s="241" t="s">
        <v>111</v>
      </c>
      <c r="F1" s="241" t="s">
        <v>112</v>
      </c>
      <c r="G1" s="241" t="s">
        <v>113</v>
      </c>
      <c r="H1" s="242" t="s">
        <v>134</v>
      </c>
      <c r="I1" s="241" t="s">
        <v>115</v>
      </c>
      <c r="J1" s="241" t="s">
        <v>116</v>
      </c>
      <c r="K1" s="241" t="s">
        <v>117</v>
      </c>
      <c r="L1" s="241" t="s">
        <v>118</v>
      </c>
      <c r="M1" s="242" t="s">
        <v>119</v>
      </c>
      <c r="N1" s="241" t="s">
        <v>120</v>
      </c>
      <c r="O1" s="241" t="s">
        <v>121</v>
      </c>
      <c r="P1" s="241" t="s">
        <v>122</v>
      </c>
      <c r="Q1" s="242" t="s">
        <v>123</v>
      </c>
      <c r="R1" s="243" t="s">
        <v>136</v>
      </c>
      <c r="S1" s="241" t="s">
        <v>125</v>
      </c>
      <c r="T1" s="241" t="s">
        <v>126</v>
      </c>
      <c r="U1" s="241" t="s">
        <v>128</v>
      </c>
      <c r="V1" s="241" t="s">
        <v>129</v>
      </c>
      <c r="W1" s="241" t="s">
        <v>130</v>
      </c>
      <c r="X1" s="241" t="s">
        <v>614</v>
      </c>
    </row>
    <row r="2" spans="1:24" ht="12.75">
      <c r="A2" s="245">
        <v>1</v>
      </c>
      <c r="B2" s="97" t="s">
        <v>144</v>
      </c>
      <c r="C2" s="86" t="s">
        <v>145</v>
      </c>
      <c r="D2" s="79"/>
      <c r="E2" s="73"/>
      <c r="F2" s="73"/>
      <c r="G2" s="73"/>
      <c r="H2" s="75" t="s">
        <v>146</v>
      </c>
      <c r="I2" s="73"/>
      <c r="J2" s="73"/>
      <c r="K2" s="73"/>
      <c r="L2" s="73"/>
      <c r="M2" s="75" t="s">
        <v>147</v>
      </c>
      <c r="N2" s="73"/>
      <c r="O2" s="73"/>
      <c r="P2" s="73"/>
      <c r="Q2" s="75" t="s">
        <v>143</v>
      </c>
      <c r="R2" s="76">
        <v>23845</v>
      </c>
      <c r="S2" s="73"/>
      <c r="T2" s="73"/>
      <c r="U2" s="246"/>
      <c r="V2" s="246"/>
      <c r="W2" s="246"/>
      <c r="X2" s="246"/>
    </row>
    <row r="3" spans="1:24" ht="12.75">
      <c r="A3" s="245">
        <v>2</v>
      </c>
      <c r="B3" s="97" t="s">
        <v>148</v>
      </c>
      <c r="C3" s="86" t="s">
        <v>145</v>
      </c>
      <c r="D3" s="79"/>
      <c r="E3" s="73"/>
      <c r="F3" s="73"/>
      <c r="G3" s="73"/>
      <c r="H3" s="75" t="s">
        <v>149</v>
      </c>
      <c r="I3" s="73"/>
      <c r="J3" s="73"/>
      <c r="K3" s="73"/>
      <c r="L3" s="73"/>
      <c r="M3" s="75" t="s">
        <v>150</v>
      </c>
      <c r="N3" s="73"/>
      <c r="O3" s="73"/>
      <c r="P3" s="73"/>
      <c r="Q3" s="75" t="s">
        <v>143</v>
      </c>
      <c r="R3" s="76">
        <v>23565</v>
      </c>
      <c r="S3" s="73"/>
      <c r="T3" s="73"/>
      <c r="U3" s="246"/>
      <c r="V3" s="246"/>
      <c r="W3" s="246"/>
      <c r="X3" s="246"/>
    </row>
    <row r="4" spans="1:24" ht="12.75">
      <c r="A4" s="245">
        <v>3</v>
      </c>
      <c r="B4" s="97" t="s">
        <v>153</v>
      </c>
      <c r="C4" s="86" t="s">
        <v>145</v>
      </c>
      <c r="D4" s="79"/>
      <c r="E4" s="73"/>
      <c r="F4" s="73"/>
      <c r="G4" s="73"/>
      <c r="H4" s="75">
        <v>5759899</v>
      </c>
      <c r="I4" s="73"/>
      <c r="J4" s="73"/>
      <c r="K4" s="73"/>
      <c r="L4" s="73"/>
      <c r="M4" s="75" t="s">
        <v>147</v>
      </c>
      <c r="N4" s="73"/>
      <c r="O4" s="73"/>
      <c r="P4" s="73"/>
      <c r="Q4" s="75" t="s">
        <v>143</v>
      </c>
      <c r="R4" s="77">
        <v>35781</v>
      </c>
      <c r="S4" s="73"/>
      <c r="T4" s="73"/>
      <c r="U4" s="246"/>
      <c r="V4" s="246"/>
      <c r="W4" s="246"/>
      <c r="X4" s="246"/>
    </row>
    <row r="5" spans="1:24" ht="12.75">
      <c r="A5" s="245">
        <v>4</v>
      </c>
      <c r="B5" s="97" t="s">
        <v>192</v>
      </c>
      <c r="C5" s="86" t="s">
        <v>186</v>
      </c>
      <c r="D5" s="79"/>
      <c r="E5" s="73"/>
      <c r="F5" s="73"/>
      <c r="G5" s="73"/>
      <c r="H5" s="75">
        <v>6326233</v>
      </c>
      <c r="I5" s="73"/>
      <c r="J5" s="73"/>
      <c r="K5" s="73"/>
      <c r="L5" s="73"/>
      <c r="M5" s="75">
        <v>88064621</v>
      </c>
      <c r="N5" s="73"/>
      <c r="O5" s="73"/>
      <c r="P5" s="73"/>
      <c r="Q5" s="75" t="s">
        <v>152</v>
      </c>
      <c r="R5" s="76">
        <v>36090</v>
      </c>
      <c r="S5" s="73"/>
      <c r="T5" s="73"/>
      <c r="U5" s="246"/>
      <c r="V5" s="246"/>
      <c r="W5" s="246"/>
      <c r="X5" s="246"/>
    </row>
    <row r="6" spans="1:24" ht="12.75">
      <c r="A6" s="245">
        <v>5</v>
      </c>
      <c r="B6" s="97" t="s">
        <v>193</v>
      </c>
      <c r="C6" s="86" t="s">
        <v>186</v>
      </c>
      <c r="D6" s="79"/>
      <c r="E6" s="73"/>
      <c r="F6" s="73"/>
      <c r="G6" s="73"/>
      <c r="H6" s="75"/>
      <c r="I6" s="73"/>
      <c r="J6" s="73"/>
      <c r="K6" s="73"/>
      <c r="L6" s="73"/>
      <c r="M6" s="75"/>
      <c r="N6" s="73"/>
      <c r="O6" s="73"/>
      <c r="P6" s="73"/>
      <c r="Q6" s="75" t="s">
        <v>152</v>
      </c>
      <c r="R6" s="64">
        <v>36456</v>
      </c>
      <c r="S6" s="73"/>
      <c r="T6" s="73"/>
      <c r="U6" s="246"/>
      <c r="V6" s="246"/>
      <c r="W6" s="246"/>
      <c r="X6" s="246"/>
    </row>
    <row r="7" spans="1:24" ht="12.75">
      <c r="A7" s="245">
        <v>6</v>
      </c>
      <c r="B7" s="97" t="s">
        <v>191</v>
      </c>
      <c r="C7" s="86" t="s">
        <v>186</v>
      </c>
      <c r="D7" s="79"/>
      <c r="E7" s="73"/>
      <c r="F7" s="73"/>
      <c r="G7" s="73"/>
      <c r="H7" s="75"/>
      <c r="I7" s="73"/>
      <c r="J7" s="73"/>
      <c r="K7" s="73"/>
      <c r="L7" s="73"/>
      <c r="M7" s="75"/>
      <c r="N7" s="73"/>
      <c r="O7" s="73"/>
      <c r="P7" s="73"/>
      <c r="Q7" s="75" t="s">
        <v>143</v>
      </c>
      <c r="R7" s="247">
        <v>36358</v>
      </c>
      <c r="S7" s="73"/>
      <c r="T7" s="73"/>
      <c r="U7" s="246"/>
      <c r="V7" s="246"/>
      <c r="W7" s="246"/>
      <c r="X7" s="246"/>
    </row>
    <row r="8" spans="1:24" ht="12.75">
      <c r="A8" s="245">
        <v>7</v>
      </c>
      <c r="B8" s="97" t="s">
        <v>195</v>
      </c>
      <c r="C8" s="86" t="s">
        <v>186</v>
      </c>
      <c r="D8" s="79"/>
      <c r="E8" s="73"/>
      <c r="F8" s="73"/>
      <c r="G8" s="73"/>
      <c r="H8" s="75">
        <v>5715582</v>
      </c>
      <c r="I8" s="73"/>
      <c r="J8" s="73"/>
      <c r="K8" s="73"/>
      <c r="L8" s="73"/>
      <c r="M8" s="75">
        <v>88064621</v>
      </c>
      <c r="N8" s="73"/>
      <c r="O8" s="73"/>
      <c r="P8" s="73"/>
      <c r="Q8" s="75" t="s">
        <v>143</v>
      </c>
      <c r="R8" s="76">
        <v>36176</v>
      </c>
      <c r="S8" s="73"/>
      <c r="T8" s="73"/>
      <c r="U8" s="246"/>
      <c r="V8" s="246"/>
      <c r="W8" s="246"/>
      <c r="X8" s="246"/>
    </row>
    <row r="9" spans="1:24" ht="12.75">
      <c r="A9" s="245">
        <v>8</v>
      </c>
      <c r="B9" s="97" t="s">
        <v>188</v>
      </c>
      <c r="C9" s="86" t="s">
        <v>186</v>
      </c>
      <c r="D9" s="79"/>
      <c r="E9" s="73"/>
      <c r="F9" s="73"/>
      <c r="G9" s="73"/>
      <c r="H9" s="75"/>
      <c r="I9" s="73"/>
      <c r="J9" s="73"/>
      <c r="K9" s="73"/>
      <c r="L9" s="73"/>
      <c r="M9" s="75"/>
      <c r="N9" s="73"/>
      <c r="O9" s="73"/>
      <c r="P9" s="73"/>
      <c r="Q9" s="75" t="s">
        <v>152</v>
      </c>
      <c r="R9" s="76"/>
      <c r="S9" s="73"/>
      <c r="T9" s="73"/>
      <c r="U9" s="246"/>
      <c r="V9" s="246"/>
      <c r="W9" s="246"/>
      <c r="X9" s="246"/>
    </row>
    <row r="10" spans="1:24" ht="12.75">
      <c r="A10" s="245">
        <v>9</v>
      </c>
      <c r="B10" s="97" t="s">
        <v>190</v>
      </c>
      <c r="C10" s="86" t="s">
        <v>186</v>
      </c>
      <c r="D10" s="79"/>
      <c r="E10" s="73"/>
      <c r="F10" s="73"/>
      <c r="G10" s="73"/>
      <c r="H10" s="75"/>
      <c r="I10" s="73"/>
      <c r="J10" s="73"/>
      <c r="K10" s="73"/>
      <c r="L10" s="73"/>
      <c r="M10" s="75"/>
      <c r="N10" s="73"/>
      <c r="O10" s="73"/>
      <c r="P10" s="73"/>
      <c r="Q10" s="75" t="s">
        <v>143</v>
      </c>
      <c r="R10" s="64">
        <v>37164</v>
      </c>
      <c r="S10" s="73"/>
      <c r="T10" s="73"/>
      <c r="U10" s="246"/>
      <c r="V10" s="246"/>
      <c r="W10" s="246"/>
      <c r="X10" s="246"/>
    </row>
    <row r="11" spans="1:24" ht="12.75">
      <c r="A11" s="245">
        <v>10</v>
      </c>
      <c r="B11" s="97" t="s">
        <v>189</v>
      </c>
      <c r="C11" s="86" t="s">
        <v>186</v>
      </c>
      <c r="D11" s="79"/>
      <c r="E11" s="73"/>
      <c r="F11" s="73"/>
      <c r="G11" s="73"/>
      <c r="H11" s="75"/>
      <c r="I11" s="73"/>
      <c r="J11" s="73"/>
      <c r="K11" s="73"/>
      <c r="L11" s="73"/>
      <c r="M11" s="75"/>
      <c r="N11" s="73"/>
      <c r="O11" s="73"/>
      <c r="P11" s="73"/>
      <c r="Q11" s="75" t="s">
        <v>143</v>
      </c>
      <c r="R11" s="76">
        <v>37016</v>
      </c>
      <c r="S11" s="73"/>
      <c r="T11" s="73"/>
      <c r="U11" s="246"/>
      <c r="V11" s="246"/>
      <c r="W11" s="246"/>
      <c r="X11" s="246"/>
    </row>
    <row r="12" spans="1:24" ht="12.75">
      <c r="A12" s="245">
        <v>11</v>
      </c>
      <c r="B12" s="97" t="s">
        <v>187</v>
      </c>
      <c r="C12" s="86" t="s">
        <v>186</v>
      </c>
      <c r="D12" s="79"/>
      <c r="E12" s="73"/>
      <c r="F12" s="73"/>
      <c r="G12" s="73"/>
      <c r="H12" s="75"/>
      <c r="I12" s="73"/>
      <c r="J12" s="73"/>
      <c r="K12" s="73"/>
      <c r="L12" s="73"/>
      <c r="M12" s="75"/>
      <c r="N12" s="73"/>
      <c r="O12" s="73"/>
      <c r="P12" s="73"/>
      <c r="Q12" s="75" t="s">
        <v>152</v>
      </c>
      <c r="R12" s="76"/>
      <c r="S12" s="73"/>
      <c r="T12" s="73"/>
      <c r="U12" s="246"/>
      <c r="V12" s="246"/>
      <c r="W12" s="246"/>
      <c r="X12" s="246"/>
    </row>
    <row r="13" spans="1:24" ht="12.75">
      <c r="A13" s="245">
        <v>12</v>
      </c>
      <c r="B13" s="97" t="s">
        <v>185</v>
      </c>
      <c r="C13" s="86" t="s">
        <v>186</v>
      </c>
      <c r="D13" s="79"/>
      <c r="E13" s="73"/>
      <c r="F13" s="73"/>
      <c r="G13" s="73"/>
      <c r="H13" s="75"/>
      <c r="I13" s="73"/>
      <c r="J13" s="73"/>
      <c r="K13" s="73"/>
      <c r="L13" s="73"/>
      <c r="M13" s="75"/>
      <c r="N13" s="73"/>
      <c r="O13" s="73"/>
      <c r="P13" s="73"/>
      <c r="Q13" s="75" t="s">
        <v>152</v>
      </c>
      <c r="R13" s="76"/>
      <c r="S13" s="73"/>
      <c r="T13" s="73"/>
      <c r="U13" s="246"/>
      <c r="V13" s="246"/>
      <c r="W13" s="246"/>
      <c r="X13" s="246"/>
    </row>
    <row r="14" spans="1:24" ht="12.75">
      <c r="A14" s="245">
        <v>13</v>
      </c>
      <c r="B14" s="97" t="s">
        <v>194</v>
      </c>
      <c r="C14" s="86" t="s">
        <v>186</v>
      </c>
      <c r="D14" s="79"/>
      <c r="E14" s="73"/>
      <c r="F14" s="73"/>
      <c r="G14" s="73"/>
      <c r="H14" s="75"/>
      <c r="I14" s="73"/>
      <c r="J14" s="73"/>
      <c r="K14" s="73"/>
      <c r="L14" s="73"/>
      <c r="M14" s="75"/>
      <c r="N14" s="73"/>
      <c r="O14" s="73"/>
      <c r="P14" s="73"/>
      <c r="Q14" s="75" t="s">
        <v>143</v>
      </c>
      <c r="R14" s="76"/>
      <c r="S14" s="73"/>
      <c r="T14" s="73"/>
      <c r="U14" s="246"/>
      <c r="V14" s="246"/>
      <c r="W14" s="246"/>
      <c r="X14" s="246"/>
    </row>
    <row r="15" spans="1:24" ht="12.75">
      <c r="A15" s="245">
        <v>14</v>
      </c>
      <c r="B15" s="97" t="s">
        <v>198</v>
      </c>
      <c r="C15" s="86" t="s">
        <v>197</v>
      </c>
      <c r="D15" s="79"/>
      <c r="E15" s="73"/>
      <c r="F15" s="73"/>
      <c r="G15" s="73"/>
      <c r="H15" s="75">
        <v>3157296</v>
      </c>
      <c r="I15" s="73"/>
      <c r="J15" s="73"/>
      <c r="K15" s="73"/>
      <c r="L15" s="73"/>
      <c r="M15" s="75">
        <v>4999147908</v>
      </c>
      <c r="N15" s="73"/>
      <c r="O15" s="73"/>
      <c r="P15" s="73"/>
      <c r="Q15" s="75" t="s">
        <v>143</v>
      </c>
      <c r="R15" s="76">
        <v>29049</v>
      </c>
      <c r="S15" s="73"/>
      <c r="T15" s="73"/>
      <c r="U15" s="246"/>
      <c r="V15" s="246"/>
      <c r="W15" s="246"/>
      <c r="X15" s="246"/>
    </row>
    <row r="16" spans="1:24" ht="12.75">
      <c r="A16" s="245">
        <v>15</v>
      </c>
      <c r="B16" s="97" t="s">
        <v>221</v>
      </c>
      <c r="C16" s="86" t="s">
        <v>202</v>
      </c>
      <c r="D16" s="79"/>
      <c r="E16" s="73"/>
      <c r="F16" s="73"/>
      <c r="G16" s="73"/>
      <c r="H16" s="75">
        <v>3599094</v>
      </c>
      <c r="I16" s="73"/>
      <c r="J16" s="73"/>
      <c r="K16" s="73"/>
      <c r="L16" s="73"/>
      <c r="M16" s="75">
        <v>33371920</v>
      </c>
      <c r="N16" s="73"/>
      <c r="O16" s="73"/>
      <c r="P16" s="73"/>
      <c r="Q16" s="75" t="s">
        <v>143</v>
      </c>
      <c r="R16" s="76">
        <v>35481</v>
      </c>
      <c r="S16" s="73"/>
      <c r="T16" s="73"/>
      <c r="U16" s="246"/>
      <c r="V16" s="246"/>
      <c r="W16" s="246"/>
      <c r="X16" s="246"/>
    </row>
    <row r="17" spans="1:24" ht="12.75">
      <c r="A17" s="245">
        <v>16</v>
      </c>
      <c r="B17" s="97" t="s">
        <v>203</v>
      </c>
      <c r="C17" s="86" t="s">
        <v>202</v>
      </c>
      <c r="D17" s="79"/>
      <c r="E17" s="73"/>
      <c r="F17" s="73"/>
      <c r="G17" s="73"/>
      <c r="H17" s="75" t="s">
        <v>204</v>
      </c>
      <c r="I17" s="73"/>
      <c r="J17" s="73"/>
      <c r="K17" s="73"/>
      <c r="L17" s="73"/>
      <c r="M17" s="75">
        <v>84261020</v>
      </c>
      <c r="N17" s="73"/>
      <c r="O17" s="73"/>
      <c r="P17" s="73"/>
      <c r="Q17" s="75" t="s">
        <v>143</v>
      </c>
      <c r="R17" s="76">
        <v>35524</v>
      </c>
      <c r="S17" s="73"/>
      <c r="T17" s="73"/>
      <c r="U17" s="246"/>
      <c r="V17" s="246"/>
      <c r="W17" s="246"/>
      <c r="X17" s="246"/>
    </row>
    <row r="18" spans="1:24" ht="12.75">
      <c r="A18" s="245">
        <v>17</v>
      </c>
      <c r="B18" s="97" t="s">
        <v>223</v>
      </c>
      <c r="C18" s="86" t="s">
        <v>202</v>
      </c>
      <c r="D18" s="79"/>
      <c r="E18" s="73"/>
      <c r="F18" s="73"/>
      <c r="G18" s="73"/>
      <c r="H18" s="75" t="s">
        <v>224</v>
      </c>
      <c r="I18" s="73"/>
      <c r="J18" s="73"/>
      <c r="K18" s="73"/>
      <c r="L18" s="73"/>
      <c r="M18" s="75">
        <v>33380553</v>
      </c>
      <c r="N18" s="73"/>
      <c r="O18" s="73"/>
      <c r="P18" s="73"/>
      <c r="Q18" s="75" t="s">
        <v>143</v>
      </c>
      <c r="R18" s="76">
        <v>35447</v>
      </c>
      <c r="S18" s="73"/>
      <c r="T18" s="73"/>
      <c r="U18" s="246"/>
      <c r="V18" s="246"/>
      <c r="W18" s="246"/>
      <c r="X18" s="246"/>
    </row>
    <row r="19" spans="1:24" ht="12.75">
      <c r="A19" s="245">
        <v>18</v>
      </c>
      <c r="B19" s="97" t="s">
        <v>212</v>
      </c>
      <c r="C19" s="86" t="s">
        <v>202</v>
      </c>
      <c r="D19" s="79"/>
      <c r="E19" s="73"/>
      <c r="F19" s="73"/>
      <c r="G19" s="73"/>
      <c r="H19" s="75" t="s">
        <v>213</v>
      </c>
      <c r="I19" s="73"/>
      <c r="J19" s="73"/>
      <c r="K19" s="73"/>
      <c r="L19" s="73"/>
      <c r="M19" s="75">
        <v>33785879</v>
      </c>
      <c r="N19" s="73"/>
      <c r="O19" s="73"/>
      <c r="P19" s="73"/>
      <c r="Q19" s="75" t="s">
        <v>143</v>
      </c>
      <c r="R19" s="76">
        <v>35454</v>
      </c>
      <c r="S19" s="73"/>
      <c r="T19" s="73"/>
      <c r="U19" s="246"/>
      <c r="V19" s="246"/>
      <c r="W19" s="246"/>
      <c r="X19" s="246"/>
    </row>
    <row r="20" spans="1:24" ht="12.75">
      <c r="A20" s="245">
        <v>19</v>
      </c>
      <c r="B20" s="97" t="s">
        <v>222</v>
      </c>
      <c r="C20" s="86" t="s">
        <v>202</v>
      </c>
      <c r="D20" s="79"/>
      <c r="E20" s="73"/>
      <c r="F20" s="73"/>
      <c r="G20" s="73"/>
      <c r="H20" s="75">
        <v>5726176</v>
      </c>
      <c r="I20" s="73"/>
      <c r="J20" s="73"/>
      <c r="K20" s="73"/>
      <c r="L20" s="73"/>
      <c r="M20" s="75">
        <v>33232957</v>
      </c>
      <c r="N20" s="73"/>
      <c r="O20" s="73"/>
      <c r="P20" s="73"/>
      <c r="Q20" s="75" t="s">
        <v>152</v>
      </c>
      <c r="R20" s="76">
        <v>35406</v>
      </c>
      <c r="S20" s="73"/>
      <c r="T20" s="73"/>
      <c r="U20" s="246"/>
      <c r="V20" s="246"/>
      <c r="W20" s="246"/>
      <c r="X20" s="246"/>
    </row>
    <row r="21" spans="1:24" ht="12.75">
      <c r="A21" s="245">
        <v>20</v>
      </c>
      <c r="B21" s="97" t="s">
        <v>201</v>
      </c>
      <c r="C21" s="86" t="s">
        <v>202</v>
      </c>
      <c r="D21" s="79"/>
      <c r="E21" s="73"/>
      <c r="F21" s="73"/>
      <c r="G21" s="73"/>
      <c r="H21" s="75">
        <v>5632869</v>
      </c>
      <c r="I21" s="73"/>
      <c r="J21" s="73"/>
      <c r="K21" s="73"/>
      <c r="L21" s="73"/>
      <c r="M21" s="75">
        <v>32320039</v>
      </c>
      <c r="N21" s="73"/>
      <c r="O21" s="73"/>
      <c r="P21" s="73"/>
      <c r="Q21" s="75" t="s">
        <v>152</v>
      </c>
      <c r="R21" s="76">
        <v>38353</v>
      </c>
      <c r="S21" s="73"/>
      <c r="T21" s="73"/>
      <c r="U21" s="246"/>
      <c r="V21" s="246"/>
      <c r="W21" s="246"/>
      <c r="X21" s="246"/>
    </row>
    <row r="22" spans="1:24" ht="12.75">
      <c r="A22" s="245">
        <v>21</v>
      </c>
      <c r="B22" s="97" t="s">
        <v>218</v>
      </c>
      <c r="C22" s="86" t="s">
        <v>202</v>
      </c>
      <c r="D22" s="79"/>
      <c r="E22" s="73"/>
      <c r="F22" s="73"/>
      <c r="G22" s="73"/>
      <c r="H22" s="75" t="s">
        <v>208</v>
      </c>
      <c r="I22" s="73"/>
      <c r="J22" s="73"/>
      <c r="K22" s="73"/>
      <c r="L22" s="73"/>
      <c r="M22" s="75">
        <v>33383329</v>
      </c>
      <c r="N22" s="73"/>
      <c r="O22" s="73"/>
      <c r="P22" s="73"/>
      <c r="Q22" s="75" t="s">
        <v>152</v>
      </c>
      <c r="R22" s="76">
        <v>35443</v>
      </c>
      <c r="S22" s="73"/>
      <c r="T22" s="73"/>
      <c r="U22" s="246"/>
      <c r="V22" s="246"/>
      <c r="W22" s="246"/>
      <c r="X22" s="246"/>
    </row>
    <row r="23" spans="1:24" ht="12.75">
      <c r="A23" s="245">
        <v>22</v>
      </c>
      <c r="B23" s="97" t="s">
        <v>216</v>
      </c>
      <c r="C23" s="86" t="s">
        <v>202</v>
      </c>
      <c r="D23" s="79"/>
      <c r="E23" s="73"/>
      <c r="F23" s="73"/>
      <c r="G23" s="73"/>
      <c r="H23" s="75" t="s">
        <v>208</v>
      </c>
      <c r="I23" s="73"/>
      <c r="J23" s="73"/>
      <c r="K23" s="73"/>
      <c r="L23" s="73"/>
      <c r="M23" s="75">
        <v>33383329</v>
      </c>
      <c r="N23" s="73"/>
      <c r="O23" s="73"/>
      <c r="P23" s="73"/>
      <c r="Q23" s="75" t="s">
        <v>152</v>
      </c>
      <c r="R23" s="76">
        <v>36166</v>
      </c>
      <c r="S23" s="73"/>
      <c r="T23" s="73"/>
      <c r="U23" s="246"/>
      <c r="V23" s="246"/>
      <c r="W23" s="246"/>
      <c r="X23" s="246"/>
    </row>
    <row r="24" spans="1:24" ht="12.75">
      <c r="A24" s="245">
        <v>23</v>
      </c>
      <c r="B24" s="97" t="s">
        <v>211</v>
      </c>
      <c r="C24" s="86" t="s">
        <v>202</v>
      </c>
      <c r="D24" s="79"/>
      <c r="E24" s="73"/>
      <c r="F24" s="73"/>
      <c r="G24" s="73"/>
      <c r="H24" s="75" t="s">
        <v>208</v>
      </c>
      <c r="I24" s="73"/>
      <c r="J24" s="73"/>
      <c r="K24" s="73"/>
      <c r="L24" s="73"/>
      <c r="M24" s="75">
        <v>33231607</v>
      </c>
      <c r="N24" s="73"/>
      <c r="O24" s="73"/>
      <c r="P24" s="73"/>
      <c r="Q24" s="75" t="s">
        <v>143</v>
      </c>
      <c r="R24" s="76">
        <v>35931</v>
      </c>
      <c r="S24" s="73"/>
      <c r="T24" s="73"/>
      <c r="U24" s="246"/>
      <c r="V24" s="246"/>
      <c r="W24" s="246"/>
      <c r="X24" s="246"/>
    </row>
    <row r="25" spans="1:24" ht="12.75">
      <c r="A25" s="245">
        <v>24</v>
      </c>
      <c r="B25" s="97" t="s">
        <v>225</v>
      </c>
      <c r="C25" s="86" t="s">
        <v>202</v>
      </c>
      <c r="D25" s="79"/>
      <c r="E25" s="73"/>
      <c r="F25" s="73"/>
      <c r="G25" s="73"/>
      <c r="H25" s="75"/>
      <c r="I25" s="73"/>
      <c r="J25" s="73"/>
      <c r="K25" s="73"/>
      <c r="L25" s="73"/>
      <c r="M25" s="75"/>
      <c r="N25" s="73"/>
      <c r="O25" s="73"/>
      <c r="P25" s="73"/>
      <c r="Q25" s="75" t="s">
        <v>143</v>
      </c>
      <c r="R25" s="76"/>
      <c r="S25" s="73"/>
      <c r="T25" s="73"/>
      <c r="U25" s="246"/>
      <c r="V25" s="246"/>
      <c r="W25" s="246"/>
      <c r="X25" s="246"/>
    </row>
    <row r="26" spans="1:24" ht="12.75">
      <c r="A26" s="245">
        <v>25</v>
      </c>
      <c r="B26" s="97" t="s">
        <v>215</v>
      </c>
      <c r="C26" s="86" t="s">
        <v>202</v>
      </c>
      <c r="D26" s="79"/>
      <c r="E26" s="73"/>
      <c r="F26" s="73"/>
      <c r="G26" s="73"/>
      <c r="H26" s="75" t="s">
        <v>208</v>
      </c>
      <c r="I26" s="73"/>
      <c r="J26" s="73"/>
      <c r="K26" s="73"/>
      <c r="L26" s="73"/>
      <c r="M26" s="75">
        <v>33383329</v>
      </c>
      <c r="N26" s="73"/>
      <c r="O26" s="73"/>
      <c r="P26" s="73"/>
      <c r="Q26" s="75" t="s">
        <v>143</v>
      </c>
      <c r="R26" s="76">
        <v>25803</v>
      </c>
      <c r="S26" s="73"/>
      <c r="T26" s="73"/>
      <c r="U26" s="246"/>
      <c r="V26" s="246"/>
      <c r="W26" s="246"/>
      <c r="X26" s="246"/>
    </row>
    <row r="27" spans="1:24" ht="12.75">
      <c r="A27" s="245">
        <v>26</v>
      </c>
      <c r="B27" s="97" t="s">
        <v>226</v>
      </c>
      <c r="C27" s="86" t="s">
        <v>202</v>
      </c>
      <c r="D27" s="79"/>
      <c r="E27" s="73"/>
      <c r="F27" s="73"/>
      <c r="G27" s="73"/>
      <c r="H27" s="75"/>
      <c r="I27" s="73"/>
      <c r="J27" s="73"/>
      <c r="K27" s="73"/>
      <c r="L27" s="73"/>
      <c r="M27" s="75"/>
      <c r="N27" s="73"/>
      <c r="O27" s="73"/>
      <c r="P27" s="73"/>
      <c r="Q27" s="75" t="s">
        <v>143</v>
      </c>
      <c r="R27" s="76"/>
      <c r="S27" s="73"/>
      <c r="T27" s="73"/>
      <c r="U27" s="246"/>
      <c r="V27" s="246"/>
      <c r="W27" s="246"/>
      <c r="X27" s="246"/>
    </row>
    <row r="28" spans="1:24" ht="12.75">
      <c r="A28" s="245">
        <v>27</v>
      </c>
      <c r="B28" s="97" t="s">
        <v>205</v>
      </c>
      <c r="C28" s="86" t="s">
        <v>202</v>
      </c>
      <c r="D28" s="79"/>
      <c r="E28" s="73"/>
      <c r="F28" s="73"/>
      <c r="G28" s="73"/>
      <c r="H28" s="75" t="s">
        <v>206</v>
      </c>
      <c r="I28" s="73"/>
      <c r="J28" s="73"/>
      <c r="K28" s="73"/>
      <c r="L28" s="73"/>
      <c r="M28" s="75">
        <v>99801064</v>
      </c>
      <c r="N28" s="73"/>
      <c r="O28" s="73"/>
      <c r="P28" s="73"/>
      <c r="Q28" s="75" t="s">
        <v>143</v>
      </c>
      <c r="R28" s="76">
        <v>22224</v>
      </c>
      <c r="S28" s="73"/>
      <c r="T28" s="73"/>
      <c r="U28" s="246"/>
      <c r="V28" s="246"/>
      <c r="W28" s="246"/>
      <c r="X28" s="246"/>
    </row>
    <row r="29" spans="1:24" ht="12.75">
      <c r="A29" s="245">
        <v>28</v>
      </c>
      <c r="B29" s="97" t="s">
        <v>219</v>
      </c>
      <c r="C29" s="86" t="s">
        <v>202</v>
      </c>
      <c r="D29" s="79"/>
      <c r="E29" s="73"/>
      <c r="F29" s="73"/>
      <c r="G29" s="73"/>
      <c r="H29" s="75" t="s">
        <v>220</v>
      </c>
      <c r="I29" s="73"/>
      <c r="J29" s="73"/>
      <c r="K29" s="73"/>
      <c r="L29" s="73"/>
      <c r="M29" s="75">
        <v>33371920</v>
      </c>
      <c r="N29" s="73"/>
      <c r="O29" s="73"/>
      <c r="P29" s="73"/>
      <c r="Q29" s="75" t="s">
        <v>143</v>
      </c>
      <c r="R29" s="76">
        <v>21809</v>
      </c>
      <c r="S29" s="73"/>
      <c r="T29" s="73"/>
      <c r="U29" s="246"/>
      <c r="V29" s="246"/>
      <c r="W29" s="246"/>
      <c r="X29" s="246"/>
    </row>
    <row r="30" spans="1:24" ht="12.75">
      <c r="A30" s="245">
        <v>29</v>
      </c>
      <c r="B30" s="97" t="s">
        <v>210</v>
      </c>
      <c r="C30" s="86" t="s">
        <v>202</v>
      </c>
      <c r="D30" s="79"/>
      <c r="E30" s="73"/>
      <c r="F30" s="73"/>
      <c r="G30" s="73"/>
      <c r="H30" s="75"/>
      <c r="I30" s="73"/>
      <c r="J30" s="73"/>
      <c r="K30" s="73"/>
      <c r="L30" s="73"/>
      <c r="M30" s="75"/>
      <c r="N30" s="73"/>
      <c r="O30" s="73"/>
      <c r="P30" s="73"/>
      <c r="Q30" s="75" t="s">
        <v>143</v>
      </c>
      <c r="R30" s="76">
        <v>33675</v>
      </c>
      <c r="S30" s="73"/>
      <c r="T30" s="73"/>
      <c r="U30" s="246"/>
      <c r="V30" s="246"/>
      <c r="W30" s="246"/>
      <c r="X30" s="246"/>
    </row>
    <row r="31" spans="1:24" ht="12.75">
      <c r="A31" s="245">
        <v>30</v>
      </c>
      <c r="B31" s="97" t="s">
        <v>311</v>
      </c>
      <c r="C31" s="86" t="s">
        <v>306</v>
      </c>
      <c r="D31" s="79"/>
      <c r="E31" s="73"/>
      <c r="F31" s="73"/>
      <c r="G31" s="73"/>
      <c r="H31" s="75"/>
      <c r="I31" s="73"/>
      <c r="J31" s="73"/>
      <c r="K31" s="73"/>
      <c r="L31" s="73"/>
      <c r="M31" s="75"/>
      <c r="N31" s="73"/>
      <c r="O31" s="73"/>
      <c r="P31" s="73"/>
      <c r="Q31" s="75" t="s">
        <v>152</v>
      </c>
      <c r="R31" s="76"/>
      <c r="S31" s="73"/>
      <c r="T31" s="73"/>
      <c r="U31" s="246"/>
      <c r="V31" s="246"/>
      <c r="W31" s="246"/>
      <c r="X31" s="246"/>
    </row>
    <row r="32" spans="1:24" ht="12.75">
      <c r="A32" s="245">
        <v>31</v>
      </c>
      <c r="B32" s="97" t="s">
        <v>238</v>
      </c>
      <c r="C32" s="86" t="s">
        <v>228</v>
      </c>
      <c r="D32" s="79"/>
      <c r="E32" s="73"/>
      <c r="F32" s="73"/>
      <c r="G32" s="73"/>
      <c r="H32" s="75">
        <v>52639550</v>
      </c>
      <c r="I32" s="73"/>
      <c r="J32" s="73"/>
      <c r="K32" s="73"/>
      <c r="L32" s="73"/>
      <c r="M32" s="75">
        <v>33237563</v>
      </c>
      <c r="N32" s="73"/>
      <c r="O32" s="73"/>
      <c r="P32" s="73"/>
      <c r="Q32" s="75" t="s">
        <v>143</v>
      </c>
      <c r="R32" s="76">
        <v>35475</v>
      </c>
      <c r="S32" s="73"/>
      <c r="T32" s="73"/>
      <c r="U32" s="246"/>
      <c r="V32" s="246"/>
      <c r="W32" s="246"/>
      <c r="X32" s="246"/>
    </row>
    <row r="33" spans="1:24" ht="12.75">
      <c r="A33" s="245">
        <v>32</v>
      </c>
      <c r="B33" s="97" t="s">
        <v>227</v>
      </c>
      <c r="C33" s="86" t="s">
        <v>228</v>
      </c>
      <c r="D33" s="79"/>
      <c r="E33" s="73"/>
      <c r="F33" s="73"/>
      <c r="G33" s="73"/>
      <c r="H33" s="75"/>
      <c r="I33" s="73"/>
      <c r="J33" s="73"/>
      <c r="K33" s="73"/>
      <c r="L33" s="73"/>
      <c r="M33" s="75"/>
      <c r="N33" s="73"/>
      <c r="O33" s="73"/>
      <c r="P33" s="73"/>
      <c r="Q33" s="75" t="s">
        <v>143</v>
      </c>
      <c r="R33" s="76">
        <v>33894</v>
      </c>
      <c r="S33" s="73"/>
      <c r="T33" s="73"/>
      <c r="U33" s="246"/>
      <c r="V33" s="246"/>
      <c r="W33" s="246"/>
      <c r="X33" s="246"/>
    </row>
    <row r="34" spans="1:24" ht="12.75">
      <c r="A34" s="245">
        <v>33</v>
      </c>
      <c r="B34" s="97" t="s">
        <v>239</v>
      </c>
      <c r="C34" s="86" t="s">
        <v>228</v>
      </c>
      <c r="D34" s="79"/>
      <c r="E34" s="73"/>
      <c r="F34" s="73"/>
      <c r="G34" s="73"/>
      <c r="H34" s="75">
        <v>4462327</v>
      </c>
      <c r="I34" s="73"/>
      <c r="J34" s="73"/>
      <c r="K34" s="73"/>
      <c r="L34" s="73"/>
      <c r="M34" s="75">
        <v>88296474</v>
      </c>
      <c r="N34" s="73"/>
      <c r="O34" s="73"/>
      <c r="P34" s="73"/>
      <c r="Q34" s="75" t="s">
        <v>143</v>
      </c>
      <c r="R34" s="76">
        <v>32962</v>
      </c>
      <c r="S34" s="73"/>
      <c r="T34" s="73"/>
      <c r="U34" s="246"/>
      <c r="V34" s="246"/>
      <c r="W34" s="246"/>
      <c r="X34" s="246"/>
    </row>
    <row r="35" spans="1:24" ht="12.75">
      <c r="A35" s="245">
        <v>34</v>
      </c>
      <c r="B35" s="97" t="s">
        <v>229</v>
      </c>
      <c r="C35" s="86" t="s">
        <v>228</v>
      </c>
      <c r="D35" s="79"/>
      <c r="E35" s="73"/>
      <c r="F35" s="73"/>
      <c r="G35" s="73"/>
      <c r="H35" s="75">
        <v>5926058</v>
      </c>
      <c r="I35" s="73"/>
      <c r="J35" s="73"/>
      <c r="K35" s="73"/>
      <c r="L35" s="73"/>
      <c r="M35" s="75">
        <v>91177023</v>
      </c>
      <c r="N35" s="73"/>
      <c r="O35" s="73"/>
      <c r="P35" s="73"/>
      <c r="Q35" s="75" t="s">
        <v>143</v>
      </c>
      <c r="R35" s="76">
        <v>33522</v>
      </c>
      <c r="S35" s="73"/>
      <c r="T35" s="73"/>
      <c r="U35" s="246"/>
      <c r="V35" s="246"/>
      <c r="W35" s="246"/>
      <c r="X35" s="246"/>
    </row>
    <row r="36" spans="1:24" ht="12.75">
      <c r="A36" s="245">
        <v>35</v>
      </c>
      <c r="B36" s="97" t="s">
        <v>234</v>
      </c>
      <c r="C36" s="86" t="s">
        <v>228</v>
      </c>
      <c r="D36" s="79"/>
      <c r="E36" s="73"/>
      <c r="F36" s="73"/>
      <c r="G36" s="73"/>
      <c r="H36" s="75"/>
      <c r="I36" s="73"/>
      <c r="J36" s="73"/>
      <c r="K36" s="73"/>
      <c r="L36" s="73"/>
      <c r="M36" s="75"/>
      <c r="N36" s="73"/>
      <c r="O36" s="73"/>
      <c r="P36" s="73"/>
      <c r="Q36" s="75" t="s">
        <v>143</v>
      </c>
      <c r="R36" s="76"/>
      <c r="S36" s="73"/>
      <c r="T36" s="73"/>
      <c r="U36" s="246"/>
      <c r="V36" s="246"/>
      <c r="W36" s="246"/>
      <c r="X36" s="246"/>
    </row>
    <row r="37" spans="1:24" ht="12.75">
      <c r="A37" s="245">
        <v>36</v>
      </c>
      <c r="B37" s="97" t="s">
        <v>155</v>
      </c>
      <c r="C37" s="86" t="s">
        <v>142</v>
      </c>
      <c r="D37" s="79"/>
      <c r="E37" s="73"/>
      <c r="F37" s="73"/>
      <c r="G37" s="73"/>
      <c r="H37" s="75">
        <v>5850690</v>
      </c>
      <c r="I37" s="73"/>
      <c r="J37" s="73"/>
      <c r="K37" s="73"/>
      <c r="L37" s="73"/>
      <c r="M37" s="75"/>
      <c r="N37" s="73"/>
      <c r="O37" s="73"/>
      <c r="P37" s="73"/>
      <c r="Q37" s="75" t="s">
        <v>152</v>
      </c>
      <c r="R37" s="76">
        <v>36312</v>
      </c>
      <c r="S37" s="73"/>
      <c r="T37" s="73"/>
      <c r="U37" s="246"/>
      <c r="V37" s="246"/>
      <c r="W37" s="246"/>
      <c r="X37" s="246"/>
    </row>
    <row r="38" spans="1:24" ht="12.75">
      <c r="A38" s="245">
        <v>37</v>
      </c>
      <c r="B38" s="97" t="s">
        <v>231</v>
      </c>
      <c r="C38" s="86" t="s">
        <v>228</v>
      </c>
      <c r="D38" s="79"/>
      <c r="E38" s="73"/>
      <c r="F38" s="73"/>
      <c r="G38" s="73"/>
      <c r="H38" s="75">
        <v>52317315</v>
      </c>
      <c r="I38" s="73"/>
      <c r="J38" s="73"/>
      <c r="K38" s="73"/>
      <c r="L38" s="73"/>
      <c r="M38" s="75">
        <v>99704850</v>
      </c>
      <c r="N38" s="73"/>
      <c r="O38" s="73"/>
      <c r="P38" s="73"/>
      <c r="Q38" s="75" t="s">
        <v>143</v>
      </c>
      <c r="R38" s="76">
        <v>33793</v>
      </c>
      <c r="S38" s="73"/>
      <c r="T38" s="73"/>
      <c r="U38" s="246"/>
      <c r="V38" s="246"/>
      <c r="W38" s="246"/>
      <c r="X38" s="246"/>
    </row>
    <row r="39" spans="1:24" ht="12.75">
      <c r="A39" s="245">
        <v>38</v>
      </c>
      <c r="B39" s="97" t="s">
        <v>232</v>
      </c>
      <c r="C39" s="86" t="s">
        <v>228</v>
      </c>
      <c r="D39" s="79"/>
      <c r="E39" s="73"/>
      <c r="F39" s="73"/>
      <c r="G39" s="73"/>
      <c r="H39" s="75">
        <v>4054242</v>
      </c>
      <c r="I39" s="73"/>
      <c r="J39" s="73"/>
      <c r="K39" s="73"/>
      <c r="L39" s="73"/>
      <c r="M39" s="75">
        <v>91114882</v>
      </c>
      <c r="N39" s="73"/>
      <c r="O39" s="73"/>
      <c r="P39" s="73"/>
      <c r="Q39" s="75" t="s">
        <v>152</v>
      </c>
      <c r="R39" s="76">
        <v>33751</v>
      </c>
      <c r="S39" s="73"/>
      <c r="T39" s="73"/>
      <c r="U39" s="246"/>
      <c r="V39" s="246"/>
      <c r="W39" s="246"/>
      <c r="X39" s="246"/>
    </row>
    <row r="40" spans="1:24" ht="12.75">
      <c r="A40" s="245">
        <v>39</v>
      </c>
      <c r="B40" s="97" t="s">
        <v>230</v>
      </c>
      <c r="C40" s="86" t="s">
        <v>228</v>
      </c>
      <c r="D40" s="79"/>
      <c r="E40" s="73"/>
      <c r="F40" s="73"/>
      <c r="G40" s="73"/>
      <c r="H40" s="75">
        <v>4298174</v>
      </c>
      <c r="I40" s="73"/>
      <c r="J40" s="73"/>
      <c r="K40" s="73"/>
      <c r="L40" s="73"/>
      <c r="M40" s="75">
        <v>99988135</v>
      </c>
      <c r="N40" s="73"/>
      <c r="O40" s="73"/>
      <c r="P40" s="73"/>
      <c r="Q40" s="75" t="s">
        <v>143</v>
      </c>
      <c r="R40" s="76">
        <v>32333</v>
      </c>
      <c r="S40" s="73"/>
      <c r="T40" s="73"/>
      <c r="U40" s="246"/>
      <c r="V40" s="246"/>
      <c r="W40" s="246"/>
      <c r="X40" s="246"/>
    </row>
    <row r="41" spans="1:24" ht="12.75">
      <c r="A41" s="245">
        <v>40</v>
      </c>
      <c r="B41" s="97" t="s">
        <v>233</v>
      </c>
      <c r="C41" s="86" t="s">
        <v>228</v>
      </c>
      <c r="D41" s="79"/>
      <c r="E41" s="73"/>
      <c r="F41" s="73"/>
      <c r="G41" s="73"/>
      <c r="H41" s="75" t="s">
        <v>208</v>
      </c>
      <c r="I41" s="73"/>
      <c r="J41" s="73"/>
      <c r="K41" s="73"/>
      <c r="L41" s="73"/>
      <c r="M41" s="75">
        <v>91177023</v>
      </c>
      <c r="N41" s="73"/>
      <c r="O41" s="73"/>
      <c r="P41" s="73"/>
      <c r="Q41" s="75" t="s">
        <v>143</v>
      </c>
      <c r="R41" s="76">
        <v>36123</v>
      </c>
      <c r="S41" s="73"/>
      <c r="T41" s="73"/>
      <c r="U41" s="246"/>
      <c r="V41" s="246"/>
      <c r="W41" s="246"/>
      <c r="X41" s="246"/>
    </row>
    <row r="42" spans="1:24" ht="12.75">
      <c r="A42" s="245">
        <v>41</v>
      </c>
      <c r="B42" s="97" t="s">
        <v>235</v>
      </c>
      <c r="C42" s="86" t="s">
        <v>228</v>
      </c>
      <c r="D42" s="79"/>
      <c r="E42" s="73"/>
      <c r="F42" s="73"/>
      <c r="G42" s="73"/>
      <c r="H42" s="75">
        <v>5675346</v>
      </c>
      <c r="I42" s="73"/>
      <c r="J42" s="73"/>
      <c r="K42" s="73"/>
      <c r="L42" s="73"/>
      <c r="M42" s="75">
        <v>99119130</v>
      </c>
      <c r="N42" s="73"/>
      <c r="O42" s="73"/>
      <c r="P42" s="73"/>
      <c r="Q42" s="75" t="s">
        <v>152</v>
      </c>
      <c r="R42" s="76">
        <v>36022</v>
      </c>
      <c r="S42" s="73"/>
      <c r="T42" s="73"/>
      <c r="U42" s="246"/>
      <c r="V42" s="246"/>
      <c r="W42" s="246"/>
      <c r="X42" s="246"/>
    </row>
    <row r="43" spans="1:24" ht="12.75">
      <c r="A43" s="245">
        <v>42</v>
      </c>
      <c r="B43" s="97" t="s">
        <v>265</v>
      </c>
      <c r="C43" s="86" t="s">
        <v>241</v>
      </c>
      <c r="D43" s="79"/>
      <c r="E43" s="73"/>
      <c r="F43" s="73"/>
      <c r="G43" s="73"/>
      <c r="H43" s="75">
        <v>6095996</v>
      </c>
      <c r="I43" s="73"/>
      <c r="J43" s="73"/>
      <c r="K43" s="73"/>
      <c r="L43" s="73"/>
      <c r="M43" s="75" t="s">
        <v>246</v>
      </c>
      <c r="N43" s="73"/>
      <c r="O43" s="73"/>
      <c r="P43" s="73"/>
      <c r="Q43" s="75" t="s">
        <v>152</v>
      </c>
      <c r="R43" s="76">
        <v>36791</v>
      </c>
      <c r="S43" s="73"/>
      <c r="T43" s="73"/>
      <c r="U43" s="246"/>
      <c r="V43" s="246"/>
      <c r="W43" s="246"/>
      <c r="X43" s="246"/>
    </row>
    <row r="44" spans="1:24" ht="12.75">
      <c r="A44" s="245">
        <v>43</v>
      </c>
      <c r="B44" s="97" t="s">
        <v>250</v>
      </c>
      <c r="C44" s="86" t="s">
        <v>241</v>
      </c>
      <c r="D44" s="79"/>
      <c r="E44" s="73"/>
      <c r="F44" s="73"/>
      <c r="G44" s="73"/>
      <c r="H44" s="75">
        <v>53724844</v>
      </c>
      <c r="I44" s="73"/>
      <c r="J44" s="73"/>
      <c r="K44" s="73"/>
      <c r="L44" s="73"/>
      <c r="M44" s="75" t="s">
        <v>246</v>
      </c>
      <c r="N44" s="73"/>
      <c r="O44" s="73"/>
      <c r="P44" s="73"/>
      <c r="Q44" s="75" t="s">
        <v>143</v>
      </c>
      <c r="R44" s="76">
        <v>36584</v>
      </c>
      <c r="S44" s="73"/>
      <c r="T44" s="73"/>
      <c r="U44" s="246"/>
      <c r="V44" s="246"/>
      <c r="W44" s="246"/>
      <c r="X44" s="246"/>
    </row>
    <row r="45" spans="1:24" ht="12.75">
      <c r="A45" s="245">
        <v>44</v>
      </c>
      <c r="B45" s="97" t="s">
        <v>248</v>
      </c>
      <c r="C45" s="86" t="s">
        <v>241</v>
      </c>
      <c r="D45" s="79"/>
      <c r="E45" s="73"/>
      <c r="F45" s="73"/>
      <c r="G45" s="73"/>
      <c r="H45" s="75">
        <v>5543720</v>
      </c>
      <c r="I45" s="73"/>
      <c r="J45" s="73"/>
      <c r="K45" s="73"/>
      <c r="L45" s="73"/>
      <c r="M45" s="75" t="s">
        <v>246</v>
      </c>
      <c r="N45" s="73"/>
      <c r="O45" s="73"/>
      <c r="P45" s="73"/>
      <c r="Q45" s="75" t="s">
        <v>143</v>
      </c>
      <c r="R45" s="76">
        <v>36878</v>
      </c>
      <c r="S45" s="73"/>
      <c r="T45" s="73"/>
      <c r="U45" s="246"/>
      <c r="V45" s="246"/>
      <c r="W45" s="246"/>
      <c r="X45" s="246"/>
    </row>
    <row r="46" spans="1:24" ht="12.75">
      <c r="A46" s="245">
        <v>45</v>
      </c>
      <c r="B46" s="97" t="s">
        <v>254</v>
      </c>
      <c r="C46" s="86" t="s">
        <v>241</v>
      </c>
      <c r="D46" s="79"/>
      <c r="E46" s="73"/>
      <c r="F46" s="73"/>
      <c r="G46" s="73"/>
      <c r="H46" s="75">
        <v>6493434</v>
      </c>
      <c r="I46" s="73"/>
      <c r="J46" s="73"/>
      <c r="K46" s="73"/>
      <c r="L46" s="73"/>
      <c r="M46" s="75" t="s">
        <v>246</v>
      </c>
      <c r="N46" s="73"/>
      <c r="O46" s="73"/>
      <c r="P46" s="73"/>
      <c r="Q46" s="75" t="s">
        <v>143</v>
      </c>
      <c r="R46" s="76">
        <v>36863</v>
      </c>
      <c r="S46" s="73"/>
      <c r="T46" s="73"/>
      <c r="U46" s="246"/>
      <c r="V46" s="246"/>
      <c r="W46" s="246"/>
      <c r="X46" s="246"/>
    </row>
    <row r="47" spans="1:24" ht="12.75">
      <c r="A47" s="245">
        <v>46</v>
      </c>
      <c r="B47" s="97" t="s">
        <v>258</v>
      </c>
      <c r="C47" s="86" t="s">
        <v>241</v>
      </c>
      <c r="D47" s="79"/>
      <c r="E47" s="73"/>
      <c r="F47" s="73"/>
      <c r="G47" s="73"/>
      <c r="H47" s="75" t="s">
        <v>259</v>
      </c>
      <c r="I47" s="73"/>
      <c r="J47" s="73"/>
      <c r="K47" s="73"/>
      <c r="L47" s="73"/>
      <c r="M47" s="75" t="s">
        <v>246</v>
      </c>
      <c r="N47" s="73"/>
      <c r="O47" s="73"/>
      <c r="P47" s="73"/>
      <c r="Q47" s="75" t="s">
        <v>143</v>
      </c>
      <c r="R47" s="76">
        <v>36216</v>
      </c>
      <c r="S47" s="73"/>
      <c r="T47" s="73"/>
      <c r="U47" s="246"/>
      <c r="V47" s="246"/>
      <c r="W47" s="246"/>
      <c r="X47" s="246"/>
    </row>
    <row r="48" spans="1:24" ht="12.75">
      <c r="A48" s="245">
        <v>47</v>
      </c>
      <c r="B48" s="97" t="s">
        <v>244</v>
      </c>
      <c r="C48" s="86" t="s">
        <v>241</v>
      </c>
      <c r="D48" s="79"/>
      <c r="E48" s="73"/>
      <c r="F48" s="73"/>
      <c r="G48" s="73"/>
      <c r="H48" s="75" t="s">
        <v>245</v>
      </c>
      <c r="I48" s="73"/>
      <c r="J48" s="73"/>
      <c r="K48" s="73"/>
      <c r="L48" s="73"/>
      <c r="M48" s="75" t="s">
        <v>246</v>
      </c>
      <c r="N48" s="73"/>
      <c r="O48" s="73"/>
      <c r="P48" s="73"/>
      <c r="Q48" s="75" t="s">
        <v>143</v>
      </c>
      <c r="R48" s="76">
        <v>36735</v>
      </c>
      <c r="S48" s="73"/>
      <c r="T48" s="73"/>
      <c r="U48" s="246"/>
      <c r="V48" s="246"/>
      <c r="W48" s="246"/>
      <c r="X48" s="246"/>
    </row>
    <row r="49" spans="1:24" ht="12.75">
      <c r="A49" s="245">
        <v>48</v>
      </c>
      <c r="B49" s="97" t="s">
        <v>255</v>
      </c>
      <c r="C49" s="86" t="s">
        <v>241</v>
      </c>
      <c r="D49" s="79"/>
      <c r="E49" s="73"/>
      <c r="F49" s="73"/>
      <c r="G49" s="73"/>
      <c r="H49" s="75" t="s">
        <v>256</v>
      </c>
      <c r="I49" s="73"/>
      <c r="J49" s="73"/>
      <c r="K49" s="73"/>
      <c r="L49" s="73"/>
      <c r="M49" s="75" t="s">
        <v>246</v>
      </c>
      <c r="N49" s="73"/>
      <c r="O49" s="73"/>
      <c r="P49" s="73"/>
      <c r="Q49" s="75" t="s">
        <v>143</v>
      </c>
      <c r="R49" s="76">
        <v>37423</v>
      </c>
      <c r="S49" s="73"/>
      <c r="T49" s="73"/>
      <c r="U49" s="246"/>
      <c r="V49" s="246"/>
      <c r="W49" s="246"/>
      <c r="X49" s="246"/>
    </row>
    <row r="50" spans="1:24" ht="12.75">
      <c r="A50" s="245">
        <v>49</v>
      </c>
      <c r="B50" s="97" t="s">
        <v>263</v>
      </c>
      <c r="C50" s="86" t="s">
        <v>241</v>
      </c>
      <c r="D50" s="79"/>
      <c r="E50" s="73"/>
      <c r="F50" s="73"/>
      <c r="G50" s="73"/>
      <c r="H50" s="75">
        <v>6319353</v>
      </c>
      <c r="I50" s="73"/>
      <c r="J50" s="73"/>
      <c r="K50" s="73"/>
      <c r="L50" s="73"/>
      <c r="M50" s="75" t="s">
        <v>246</v>
      </c>
      <c r="N50" s="73"/>
      <c r="O50" s="73"/>
      <c r="P50" s="73"/>
      <c r="Q50" s="75" t="s">
        <v>143</v>
      </c>
      <c r="R50" s="76">
        <v>37045</v>
      </c>
      <c r="S50" s="73"/>
      <c r="T50" s="73"/>
      <c r="U50" s="246"/>
      <c r="V50" s="246"/>
      <c r="W50" s="246"/>
      <c r="X50" s="246"/>
    </row>
    <row r="51" spans="1:24" ht="12.75">
      <c r="A51" s="245">
        <v>50</v>
      </c>
      <c r="B51" s="97" t="s">
        <v>249</v>
      </c>
      <c r="C51" s="86" t="s">
        <v>241</v>
      </c>
      <c r="D51" s="79"/>
      <c r="E51" s="73"/>
      <c r="F51" s="73"/>
      <c r="G51" s="73"/>
      <c r="H51" s="75">
        <v>6729005</v>
      </c>
      <c r="I51" s="73"/>
      <c r="J51" s="73"/>
      <c r="K51" s="73"/>
      <c r="L51" s="73"/>
      <c r="M51" s="75" t="s">
        <v>246</v>
      </c>
      <c r="N51" s="73"/>
      <c r="O51" s="73"/>
      <c r="P51" s="73"/>
      <c r="Q51" s="75" t="s">
        <v>143</v>
      </c>
      <c r="R51" s="76">
        <v>37037</v>
      </c>
      <c r="S51" s="73"/>
      <c r="T51" s="73"/>
      <c r="U51" s="246"/>
      <c r="V51" s="246"/>
      <c r="W51" s="246"/>
      <c r="X51" s="246"/>
    </row>
    <row r="52" spans="1:24" ht="12.75">
      <c r="A52" s="245">
        <v>51</v>
      </c>
      <c r="B52" s="97" t="s">
        <v>262</v>
      </c>
      <c r="C52" s="86" t="s">
        <v>241</v>
      </c>
      <c r="D52" s="79"/>
      <c r="E52" s="73"/>
      <c r="F52" s="73"/>
      <c r="G52" s="73"/>
      <c r="H52" s="75">
        <v>6460693</v>
      </c>
      <c r="I52" s="73"/>
      <c r="J52" s="73"/>
      <c r="K52" s="73"/>
      <c r="L52" s="73"/>
      <c r="M52" s="75" t="s">
        <v>246</v>
      </c>
      <c r="N52" s="73"/>
      <c r="O52" s="73"/>
      <c r="P52" s="73"/>
      <c r="Q52" s="75" t="s">
        <v>143</v>
      </c>
      <c r="R52" s="76">
        <v>36933</v>
      </c>
      <c r="S52" s="73"/>
      <c r="T52" s="73"/>
      <c r="U52" s="246"/>
      <c r="V52" s="246"/>
      <c r="W52" s="246"/>
      <c r="X52" s="246"/>
    </row>
    <row r="53" spans="1:24" ht="12.75">
      <c r="A53" s="245">
        <v>52</v>
      </c>
      <c r="B53" s="97" t="s">
        <v>243</v>
      </c>
      <c r="C53" s="86" t="s">
        <v>241</v>
      </c>
      <c r="D53" s="79"/>
      <c r="E53" s="73"/>
      <c r="F53" s="73"/>
      <c r="G53" s="73"/>
      <c r="H53" s="75"/>
      <c r="I53" s="73"/>
      <c r="J53" s="73"/>
      <c r="K53" s="73"/>
      <c r="L53" s="73"/>
      <c r="M53" s="75"/>
      <c r="N53" s="73"/>
      <c r="O53" s="73"/>
      <c r="P53" s="73"/>
      <c r="Q53" s="75" t="s">
        <v>152</v>
      </c>
      <c r="R53" s="76"/>
      <c r="S53" s="73"/>
      <c r="T53" s="73"/>
      <c r="U53" s="246"/>
      <c r="V53" s="246"/>
      <c r="W53" s="246"/>
      <c r="X53" s="246"/>
    </row>
    <row r="54" spans="1:24" ht="12.75">
      <c r="A54" s="245">
        <v>53</v>
      </c>
      <c r="B54" s="97" t="s">
        <v>267</v>
      </c>
      <c r="C54" s="86" t="s">
        <v>241</v>
      </c>
      <c r="D54" s="79"/>
      <c r="E54" s="73"/>
      <c r="F54" s="73"/>
      <c r="G54" s="73"/>
      <c r="H54" s="75" t="s">
        <v>268</v>
      </c>
      <c r="I54" s="73"/>
      <c r="J54" s="73"/>
      <c r="K54" s="73"/>
      <c r="L54" s="73"/>
      <c r="M54" s="75" t="s">
        <v>246</v>
      </c>
      <c r="N54" s="73"/>
      <c r="O54" s="73"/>
      <c r="P54" s="73"/>
      <c r="Q54" s="75" t="s">
        <v>143</v>
      </c>
      <c r="R54" s="76">
        <v>37851</v>
      </c>
      <c r="S54" s="73"/>
      <c r="T54" s="73"/>
      <c r="U54" s="246"/>
      <c r="V54" s="246"/>
      <c r="W54" s="246"/>
      <c r="X54" s="246"/>
    </row>
    <row r="55" spans="1:24" ht="12.75">
      <c r="A55" s="245">
        <v>54</v>
      </c>
      <c r="B55" s="97" t="s">
        <v>260</v>
      </c>
      <c r="C55" s="86" t="s">
        <v>241</v>
      </c>
      <c r="D55" s="79"/>
      <c r="E55" s="73"/>
      <c r="F55" s="73"/>
      <c r="G55" s="73"/>
      <c r="H55" s="75" t="s">
        <v>261</v>
      </c>
      <c r="I55" s="73"/>
      <c r="J55" s="73"/>
      <c r="K55" s="73"/>
      <c r="L55" s="73"/>
      <c r="M55" s="75" t="s">
        <v>246</v>
      </c>
      <c r="N55" s="73"/>
      <c r="O55" s="73"/>
      <c r="P55" s="73"/>
      <c r="Q55" s="75" t="s">
        <v>143</v>
      </c>
      <c r="R55" s="76">
        <v>37791</v>
      </c>
      <c r="S55" s="73"/>
      <c r="T55" s="73"/>
      <c r="U55" s="246"/>
      <c r="V55" s="246"/>
      <c r="W55" s="246"/>
      <c r="X55" s="246"/>
    </row>
    <row r="56" spans="1:24" ht="12.75">
      <c r="A56" s="245">
        <v>55</v>
      </c>
      <c r="B56" s="97" t="s">
        <v>615</v>
      </c>
      <c r="C56" s="86" t="s">
        <v>241</v>
      </c>
      <c r="D56" s="79"/>
      <c r="E56" s="73"/>
      <c r="F56" s="73"/>
      <c r="G56" s="73"/>
      <c r="H56" s="75" t="s">
        <v>247</v>
      </c>
      <c r="I56" s="73"/>
      <c r="J56" s="73"/>
      <c r="K56" s="73"/>
      <c r="L56" s="73"/>
      <c r="M56" s="75" t="s">
        <v>246</v>
      </c>
      <c r="N56" s="73"/>
      <c r="O56" s="73"/>
      <c r="P56" s="73"/>
      <c r="Q56" s="75" t="s">
        <v>143</v>
      </c>
      <c r="R56" s="76">
        <v>37938</v>
      </c>
      <c r="S56" s="73"/>
      <c r="T56" s="73"/>
      <c r="U56" s="246"/>
      <c r="V56" s="246"/>
      <c r="W56" s="246"/>
      <c r="X56" s="246"/>
    </row>
    <row r="57" spans="1:24" ht="12.75">
      <c r="A57" s="245">
        <v>56</v>
      </c>
      <c r="B57" s="97" t="s">
        <v>253</v>
      </c>
      <c r="C57" s="86" t="s">
        <v>241</v>
      </c>
      <c r="D57" s="79"/>
      <c r="E57" s="73"/>
      <c r="F57" s="73"/>
      <c r="G57" s="73"/>
      <c r="H57" s="75">
        <v>6461828</v>
      </c>
      <c r="I57" s="73"/>
      <c r="J57" s="73"/>
      <c r="K57" s="73"/>
      <c r="L57" s="73"/>
      <c r="M57" s="75" t="s">
        <v>246</v>
      </c>
      <c r="N57" s="73"/>
      <c r="O57" s="73"/>
      <c r="P57" s="73"/>
      <c r="Q57" s="75" t="s">
        <v>143</v>
      </c>
      <c r="R57" s="76">
        <v>36534</v>
      </c>
      <c r="S57" s="73"/>
      <c r="T57" s="73"/>
      <c r="U57" s="246"/>
      <c r="V57" s="246"/>
      <c r="W57" s="246"/>
      <c r="X57" s="246"/>
    </row>
    <row r="58" spans="1:24" ht="12.75">
      <c r="A58" s="245">
        <v>57</v>
      </c>
      <c r="B58" s="97" t="s">
        <v>264</v>
      </c>
      <c r="C58" s="86" t="s">
        <v>241</v>
      </c>
      <c r="D58" s="79"/>
      <c r="E58" s="73"/>
      <c r="F58" s="73"/>
      <c r="G58" s="73"/>
      <c r="H58" s="75">
        <v>9049901921</v>
      </c>
      <c r="I58" s="73"/>
      <c r="J58" s="73"/>
      <c r="K58" s="73"/>
      <c r="L58" s="73"/>
      <c r="M58" s="75" t="s">
        <v>246</v>
      </c>
      <c r="N58" s="73"/>
      <c r="O58" s="73"/>
      <c r="P58" s="73"/>
      <c r="Q58" s="75" t="s">
        <v>152</v>
      </c>
      <c r="R58" s="76">
        <v>37686</v>
      </c>
      <c r="S58" s="73"/>
      <c r="T58" s="73"/>
      <c r="U58" s="246"/>
      <c r="V58" s="246"/>
      <c r="W58" s="246"/>
      <c r="X58" s="246"/>
    </row>
    <row r="59" spans="1:24" ht="12.75">
      <c r="A59" s="245">
        <v>58</v>
      </c>
      <c r="B59" s="97" t="s">
        <v>304</v>
      </c>
      <c r="C59" s="86" t="s">
        <v>270</v>
      </c>
      <c r="D59" s="79"/>
      <c r="E59" s="73"/>
      <c r="F59" s="73"/>
      <c r="G59" s="73"/>
      <c r="H59" s="75">
        <v>5011199</v>
      </c>
      <c r="I59" s="73"/>
      <c r="J59" s="73"/>
      <c r="K59" s="73"/>
      <c r="L59" s="73"/>
      <c r="M59" s="75">
        <v>96345475</v>
      </c>
      <c r="N59" s="73"/>
      <c r="O59" s="73"/>
      <c r="P59" s="73"/>
      <c r="Q59" s="75" t="s">
        <v>143</v>
      </c>
      <c r="R59" s="76">
        <v>34537</v>
      </c>
      <c r="S59" s="73"/>
      <c r="T59" s="73"/>
      <c r="U59" s="246"/>
      <c r="V59" s="246"/>
      <c r="W59" s="246"/>
      <c r="X59" s="246"/>
    </row>
    <row r="60" spans="1:24" ht="12.75">
      <c r="A60" s="245">
        <v>59</v>
      </c>
      <c r="B60" s="97" t="s">
        <v>283</v>
      </c>
      <c r="C60" s="86" t="s">
        <v>270</v>
      </c>
      <c r="D60" s="79"/>
      <c r="E60" s="73"/>
      <c r="F60" s="73"/>
      <c r="G60" s="73"/>
      <c r="H60" s="75">
        <v>5181881</v>
      </c>
      <c r="I60" s="73"/>
      <c r="J60" s="73"/>
      <c r="K60" s="73"/>
      <c r="L60" s="73"/>
      <c r="M60" s="75" t="s">
        <v>284</v>
      </c>
      <c r="N60" s="73"/>
      <c r="O60" s="73"/>
      <c r="P60" s="73"/>
      <c r="Q60" s="75" t="s">
        <v>152</v>
      </c>
      <c r="R60" s="76">
        <v>35867</v>
      </c>
      <c r="S60" s="73"/>
      <c r="T60" s="73"/>
      <c r="U60" s="246"/>
      <c r="V60" s="246"/>
      <c r="W60" s="246"/>
      <c r="X60" s="246"/>
    </row>
    <row r="61" spans="1:24" ht="12.75">
      <c r="A61" s="245">
        <v>60</v>
      </c>
      <c r="B61" s="97" t="s">
        <v>281</v>
      </c>
      <c r="C61" s="86" t="s">
        <v>270</v>
      </c>
      <c r="D61" s="79"/>
      <c r="E61" s="73"/>
      <c r="F61" s="73"/>
      <c r="G61" s="73"/>
      <c r="H61" s="75" t="s">
        <v>282</v>
      </c>
      <c r="I61" s="73"/>
      <c r="J61" s="73"/>
      <c r="K61" s="73"/>
      <c r="L61" s="73"/>
      <c r="M61" s="75"/>
      <c r="N61" s="73"/>
      <c r="O61" s="73"/>
      <c r="P61" s="73"/>
      <c r="Q61" s="75" t="s">
        <v>143</v>
      </c>
      <c r="R61" s="76">
        <v>36005</v>
      </c>
      <c r="S61" s="73"/>
      <c r="T61" s="73"/>
      <c r="U61" s="246"/>
      <c r="V61" s="246"/>
      <c r="W61" s="246"/>
      <c r="X61" s="246"/>
    </row>
    <row r="62" spans="1:24" ht="12.75">
      <c r="A62" s="245">
        <v>61</v>
      </c>
      <c r="B62" s="97" t="s">
        <v>290</v>
      </c>
      <c r="C62" s="86" t="s">
        <v>270</v>
      </c>
      <c r="D62" s="79"/>
      <c r="E62" s="73"/>
      <c r="F62" s="73"/>
      <c r="G62" s="73"/>
      <c r="H62" s="75">
        <v>6132997</v>
      </c>
      <c r="I62" s="73"/>
      <c r="J62" s="73"/>
      <c r="K62" s="73"/>
      <c r="L62" s="73"/>
      <c r="M62" s="75">
        <v>96652100</v>
      </c>
      <c r="N62" s="73"/>
      <c r="O62" s="73"/>
      <c r="P62" s="73"/>
      <c r="Q62" s="75" t="s">
        <v>152</v>
      </c>
      <c r="R62" s="76">
        <v>35993</v>
      </c>
      <c r="S62" s="73"/>
      <c r="T62" s="73"/>
      <c r="U62" s="246"/>
      <c r="V62" s="246"/>
      <c r="W62" s="246"/>
      <c r="X62" s="246"/>
    </row>
    <row r="63" spans="1:24" ht="12.75">
      <c r="A63" s="245">
        <v>62</v>
      </c>
      <c r="B63" s="97" t="s">
        <v>273</v>
      </c>
      <c r="C63" s="86" t="s">
        <v>270</v>
      </c>
      <c r="D63" s="79"/>
      <c r="E63" s="73"/>
      <c r="F63" s="73"/>
      <c r="G63" s="73"/>
      <c r="H63" s="75"/>
      <c r="I63" s="73"/>
      <c r="J63" s="73"/>
      <c r="K63" s="73"/>
      <c r="L63" s="73"/>
      <c r="M63" s="75"/>
      <c r="N63" s="73"/>
      <c r="O63" s="73"/>
      <c r="P63" s="73"/>
      <c r="Q63" s="75" t="s">
        <v>143</v>
      </c>
      <c r="R63" s="76"/>
      <c r="S63" s="73"/>
      <c r="T63" s="73"/>
      <c r="U63" s="246"/>
      <c r="V63" s="246"/>
      <c r="W63" s="246"/>
      <c r="X63" s="246"/>
    </row>
    <row r="64" spans="1:24" ht="12.75">
      <c r="A64" s="245">
        <v>63</v>
      </c>
      <c r="B64" s="97" t="s">
        <v>300</v>
      </c>
      <c r="C64" s="86" t="s">
        <v>270</v>
      </c>
      <c r="D64" s="79"/>
      <c r="E64" s="73"/>
      <c r="F64" s="73"/>
      <c r="G64" s="73"/>
      <c r="H64" s="75"/>
      <c r="I64" s="73"/>
      <c r="J64" s="73"/>
      <c r="K64" s="73"/>
      <c r="L64" s="73"/>
      <c r="M64" s="75"/>
      <c r="N64" s="73"/>
      <c r="O64" s="73"/>
      <c r="P64" s="73"/>
      <c r="Q64" s="75" t="s">
        <v>152</v>
      </c>
      <c r="R64" s="76"/>
      <c r="S64" s="73"/>
      <c r="T64" s="73"/>
      <c r="U64" s="246"/>
      <c r="V64" s="246"/>
      <c r="W64" s="246"/>
      <c r="X64" s="246"/>
    </row>
    <row r="65" spans="1:24" ht="12.75">
      <c r="A65" s="245">
        <v>64</v>
      </c>
      <c r="B65" s="97" t="s">
        <v>271</v>
      </c>
      <c r="C65" s="86" t="s">
        <v>270</v>
      </c>
      <c r="D65" s="79"/>
      <c r="E65" s="73"/>
      <c r="F65" s="73"/>
      <c r="G65" s="73"/>
      <c r="H65" s="75">
        <v>6778463</v>
      </c>
      <c r="I65" s="73"/>
      <c r="J65" s="73"/>
      <c r="K65" s="73"/>
      <c r="L65" s="73"/>
      <c r="M65" s="75" t="s">
        <v>272</v>
      </c>
      <c r="N65" s="73"/>
      <c r="O65" s="73"/>
      <c r="P65" s="73"/>
      <c r="Q65" s="75" t="s">
        <v>152</v>
      </c>
      <c r="R65" s="76">
        <v>36802</v>
      </c>
      <c r="S65" s="73"/>
      <c r="T65" s="73"/>
      <c r="U65" s="246"/>
      <c r="V65" s="246"/>
      <c r="W65" s="246"/>
      <c r="X65" s="246"/>
    </row>
    <row r="66" spans="1:24" ht="12.75">
      <c r="A66" s="245">
        <v>65</v>
      </c>
      <c r="B66" s="97" t="s">
        <v>278</v>
      </c>
      <c r="C66" s="86" t="s">
        <v>270</v>
      </c>
      <c r="D66" s="79"/>
      <c r="E66" s="73"/>
      <c r="F66" s="73"/>
      <c r="G66" s="73"/>
      <c r="H66" s="75">
        <v>4656876</v>
      </c>
      <c r="I66" s="73"/>
      <c r="J66" s="73"/>
      <c r="K66" s="73"/>
      <c r="L66" s="73"/>
      <c r="M66" s="75" t="s">
        <v>277</v>
      </c>
      <c r="N66" s="73"/>
      <c r="O66" s="73"/>
      <c r="P66" s="73"/>
      <c r="Q66" s="75" t="s">
        <v>143</v>
      </c>
      <c r="R66" s="76">
        <v>28090</v>
      </c>
      <c r="S66" s="73"/>
      <c r="T66" s="73"/>
      <c r="U66" s="246"/>
      <c r="V66" s="246"/>
      <c r="W66" s="246"/>
      <c r="X66" s="246"/>
    </row>
    <row r="67" spans="1:24" ht="12.75">
      <c r="A67" s="245">
        <v>66</v>
      </c>
      <c r="B67" s="97" t="s">
        <v>276</v>
      </c>
      <c r="C67" s="86" t="s">
        <v>270</v>
      </c>
      <c r="D67" s="79"/>
      <c r="E67" s="73"/>
      <c r="F67" s="73"/>
      <c r="G67" s="73"/>
      <c r="H67" s="75">
        <v>5797869</v>
      </c>
      <c r="I67" s="73"/>
      <c r="J67" s="73"/>
      <c r="K67" s="73"/>
      <c r="L67" s="73"/>
      <c r="M67" s="75" t="s">
        <v>277</v>
      </c>
      <c r="N67" s="73"/>
      <c r="O67" s="73"/>
      <c r="P67" s="73"/>
      <c r="Q67" s="75" t="s">
        <v>143</v>
      </c>
      <c r="R67" s="76">
        <v>36083</v>
      </c>
      <c r="S67" s="73"/>
      <c r="T67" s="73"/>
      <c r="U67" s="246"/>
      <c r="V67" s="246"/>
      <c r="W67" s="246"/>
      <c r="X67" s="246"/>
    </row>
    <row r="68" spans="1:24" ht="12.75">
      <c r="A68" s="245">
        <v>67</v>
      </c>
      <c r="B68" s="97" t="s">
        <v>269</v>
      </c>
      <c r="C68" s="86" t="s">
        <v>270</v>
      </c>
      <c r="D68" s="79"/>
      <c r="E68" s="73"/>
      <c r="F68" s="73"/>
      <c r="G68" s="73"/>
      <c r="H68" s="75">
        <v>5797098</v>
      </c>
      <c r="I68" s="73"/>
      <c r="J68" s="73"/>
      <c r="K68" s="73"/>
      <c r="L68" s="73"/>
      <c r="M68" s="75">
        <v>99626651</v>
      </c>
      <c r="N68" s="73"/>
      <c r="O68" s="73"/>
      <c r="P68" s="73"/>
      <c r="Q68" s="75" t="s">
        <v>143</v>
      </c>
      <c r="R68" s="76">
        <v>34499</v>
      </c>
      <c r="S68" s="73"/>
      <c r="T68" s="73"/>
      <c r="U68" s="246"/>
      <c r="V68" s="246"/>
      <c r="W68" s="246"/>
      <c r="X68" s="246"/>
    </row>
    <row r="69" spans="1:24" ht="12.75">
      <c r="A69" s="245">
        <v>68</v>
      </c>
      <c r="B69" s="97" t="s">
        <v>279</v>
      </c>
      <c r="C69" s="86" t="s">
        <v>270</v>
      </c>
      <c r="D69" s="79"/>
      <c r="E69" s="73"/>
      <c r="F69" s="73"/>
      <c r="G69" s="73"/>
      <c r="H69" s="75">
        <v>3993195</v>
      </c>
      <c r="I69" s="73"/>
      <c r="J69" s="73"/>
      <c r="K69" s="73"/>
      <c r="L69" s="73"/>
      <c r="M69" s="75" t="s">
        <v>280</v>
      </c>
      <c r="N69" s="73"/>
      <c r="O69" s="73"/>
      <c r="P69" s="73"/>
      <c r="Q69" s="75" t="s">
        <v>143</v>
      </c>
      <c r="R69" s="76">
        <v>33105</v>
      </c>
      <c r="S69" s="73"/>
      <c r="T69" s="73"/>
      <c r="U69" s="246"/>
      <c r="V69" s="246"/>
      <c r="W69" s="246"/>
      <c r="X69" s="246"/>
    </row>
    <row r="70" spans="1:24" ht="12.75">
      <c r="A70" s="245">
        <v>69</v>
      </c>
      <c r="B70" s="97" t="s">
        <v>302</v>
      </c>
      <c r="C70" s="86" t="s">
        <v>270</v>
      </c>
      <c r="D70" s="79"/>
      <c r="E70" s="73"/>
      <c r="F70" s="73"/>
      <c r="G70" s="73"/>
      <c r="H70" s="75">
        <v>5654883</v>
      </c>
      <c r="I70" s="73"/>
      <c r="J70" s="73"/>
      <c r="K70" s="73"/>
      <c r="L70" s="73"/>
      <c r="M70" s="75" t="s">
        <v>303</v>
      </c>
      <c r="N70" s="73"/>
      <c r="O70" s="73"/>
      <c r="P70" s="73"/>
      <c r="Q70" s="75" t="s">
        <v>143</v>
      </c>
      <c r="R70" s="76">
        <v>36222</v>
      </c>
      <c r="S70" s="73"/>
      <c r="T70" s="73"/>
      <c r="U70" s="246"/>
      <c r="V70" s="246"/>
      <c r="W70" s="246"/>
      <c r="X70" s="246"/>
    </row>
    <row r="71" spans="1:24" ht="12.75">
      <c r="A71" s="245">
        <v>70</v>
      </c>
      <c r="B71" s="97" t="s">
        <v>292</v>
      </c>
      <c r="C71" s="86" t="s">
        <v>270</v>
      </c>
      <c r="D71" s="79"/>
      <c r="E71" s="73"/>
      <c r="F71" s="73"/>
      <c r="G71" s="73"/>
      <c r="H71" s="75"/>
      <c r="I71" s="73"/>
      <c r="J71" s="73"/>
      <c r="K71" s="73"/>
      <c r="L71" s="73"/>
      <c r="M71" s="75"/>
      <c r="N71" s="73"/>
      <c r="O71" s="73"/>
      <c r="P71" s="73"/>
      <c r="Q71" s="75" t="s">
        <v>152</v>
      </c>
      <c r="R71" s="76"/>
      <c r="S71" s="73"/>
      <c r="T71" s="73"/>
      <c r="U71" s="246"/>
      <c r="V71" s="246"/>
      <c r="W71" s="246"/>
      <c r="X71" s="246"/>
    </row>
    <row r="72" spans="1:24" ht="12.75">
      <c r="A72" s="245">
        <v>71</v>
      </c>
      <c r="B72" s="97" t="s">
        <v>291</v>
      </c>
      <c r="C72" s="86" t="s">
        <v>270</v>
      </c>
      <c r="D72" s="79"/>
      <c r="E72" s="73"/>
      <c r="F72" s="73"/>
      <c r="G72" s="73"/>
      <c r="H72" s="75"/>
      <c r="I72" s="73"/>
      <c r="J72" s="73"/>
      <c r="K72" s="73"/>
      <c r="L72" s="73"/>
      <c r="M72" s="75"/>
      <c r="N72" s="73"/>
      <c r="O72" s="73"/>
      <c r="P72" s="73"/>
      <c r="Q72" s="75" t="s">
        <v>143</v>
      </c>
      <c r="R72" s="76">
        <v>36071</v>
      </c>
      <c r="S72" s="73"/>
      <c r="T72" s="73"/>
      <c r="U72" s="246"/>
      <c r="V72" s="246"/>
      <c r="W72" s="246"/>
      <c r="X72" s="246"/>
    </row>
    <row r="73" spans="1:24" ht="12.75">
      <c r="A73" s="245">
        <v>72</v>
      </c>
      <c r="B73" s="97" t="s">
        <v>289</v>
      </c>
      <c r="C73" s="86" t="s">
        <v>270</v>
      </c>
      <c r="D73" s="79"/>
      <c r="E73" s="73"/>
      <c r="F73" s="73"/>
      <c r="G73" s="73"/>
      <c r="H73" s="75">
        <v>5368009</v>
      </c>
      <c r="I73" s="73"/>
      <c r="J73" s="73"/>
      <c r="K73" s="73"/>
      <c r="L73" s="73"/>
      <c r="M73" s="75">
        <v>88016428</v>
      </c>
      <c r="N73" s="73"/>
      <c r="O73" s="73"/>
      <c r="P73" s="73"/>
      <c r="Q73" s="75" t="s">
        <v>143</v>
      </c>
      <c r="R73" s="76">
        <v>35575</v>
      </c>
      <c r="S73" s="73"/>
      <c r="T73" s="73"/>
      <c r="U73" s="246"/>
      <c r="V73" s="246"/>
      <c r="W73" s="246"/>
      <c r="X73" s="246"/>
    </row>
    <row r="74" spans="1:24" ht="12.75">
      <c r="A74" s="245">
        <v>73</v>
      </c>
      <c r="B74" s="97" t="s">
        <v>301</v>
      </c>
      <c r="C74" s="86" t="s">
        <v>270</v>
      </c>
      <c r="D74" s="79"/>
      <c r="E74" s="73"/>
      <c r="F74" s="73"/>
      <c r="G74" s="73"/>
      <c r="H74" s="75"/>
      <c r="I74" s="73"/>
      <c r="J74" s="73"/>
      <c r="K74" s="73"/>
      <c r="L74" s="73"/>
      <c r="M74" s="75"/>
      <c r="N74" s="73"/>
      <c r="O74" s="73"/>
      <c r="P74" s="73"/>
      <c r="Q74" s="75" t="s">
        <v>143</v>
      </c>
      <c r="R74" s="76"/>
      <c r="S74" s="73"/>
      <c r="T74" s="73"/>
      <c r="U74" s="246"/>
      <c r="V74" s="246"/>
      <c r="W74" s="246"/>
      <c r="X74" s="246"/>
    </row>
    <row r="75" spans="1:24" ht="12.75">
      <c r="A75" s="245">
        <v>74</v>
      </c>
      <c r="B75" s="97" t="s">
        <v>285</v>
      </c>
      <c r="C75" s="86" t="s">
        <v>270</v>
      </c>
      <c r="D75" s="79"/>
      <c r="E75" s="73"/>
      <c r="F75" s="73"/>
      <c r="G75" s="73"/>
      <c r="H75" s="75"/>
      <c r="I75" s="73"/>
      <c r="J75" s="73"/>
      <c r="K75" s="73"/>
      <c r="L75" s="73"/>
      <c r="M75" s="75"/>
      <c r="N75" s="73"/>
      <c r="O75" s="73"/>
      <c r="P75" s="73"/>
      <c r="Q75" s="75" t="s">
        <v>143</v>
      </c>
      <c r="R75" s="76"/>
      <c r="S75" s="73"/>
      <c r="T75" s="73"/>
      <c r="U75" s="246"/>
      <c r="V75" s="246"/>
      <c r="W75" s="246"/>
      <c r="X75" s="246"/>
    </row>
    <row r="76" spans="1:24" ht="12.75">
      <c r="A76" s="245">
        <v>75</v>
      </c>
      <c r="B76" s="97" t="s">
        <v>274</v>
      </c>
      <c r="C76" s="86" t="s">
        <v>270</v>
      </c>
      <c r="D76" s="79"/>
      <c r="E76" s="73"/>
      <c r="F76" s="73"/>
      <c r="G76" s="73"/>
      <c r="H76" s="75">
        <v>6610377</v>
      </c>
      <c r="I76" s="73"/>
      <c r="J76" s="73"/>
      <c r="K76" s="73"/>
      <c r="L76" s="73"/>
      <c r="M76" s="75" t="s">
        <v>275</v>
      </c>
      <c r="N76" s="73"/>
      <c r="O76" s="73"/>
      <c r="P76" s="73"/>
      <c r="Q76" s="75" t="s">
        <v>143</v>
      </c>
      <c r="R76" s="76">
        <v>37780</v>
      </c>
      <c r="S76" s="73"/>
      <c r="T76" s="73"/>
      <c r="U76" s="246"/>
      <c r="V76" s="246"/>
      <c r="W76" s="246"/>
      <c r="X76" s="246"/>
    </row>
    <row r="77" spans="1:24" ht="12.75">
      <c r="A77" s="245">
        <v>76</v>
      </c>
      <c r="B77" s="97" t="s">
        <v>295</v>
      </c>
      <c r="C77" s="86" t="s">
        <v>270</v>
      </c>
      <c r="D77" s="79"/>
      <c r="E77" s="73"/>
      <c r="F77" s="73"/>
      <c r="G77" s="73"/>
      <c r="H77" s="75"/>
      <c r="I77" s="73"/>
      <c r="J77" s="73"/>
      <c r="K77" s="73"/>
      <c r="L77" s="73"/>
      <c r="M77" s="75"/>
      <c r="N77" s="73"/>
      <c r="O77" s="73"/>
      <c r="P77" s="73"/>
      <c r="Q77" s="75" t="s">
        <v>152</v>
      </c>
      <c r="R77" s="76"/>
      <c r="S77" s="73"/>
      <c r="T77" s="73"/>
      <c r="U77" s="246"/>
      <c r="V77" s="246"/>
      <c r="W77" s="246"/>
      <c r="X77" s="246"/>
    </row>
    <row r="78" spans="1:24" ht="12.75">
      <c r="A78" s="245">
        <v>77</v>
      </c>
      <c r="B78" s="97" t="s">
        <v>297</v>
      </c>
      <c r="C78" s="86" t="s">
        <v>270</v>
      </c>
      <c r="D78" s="79"/>
      <c r="E78" s="73"/>
      <c r="F78" s="73"/>
      <c r="G78" s="73"/>
      <c r="H78" s="75" t="s">
        <v>298</v>
      </c>
      <c r="I78" s="73"/>
      <c r="J78" s="73"/>
      <c r="K78" s="73"/>
      <c r="L78" s="73"/>
      <c r="M78" s="75" t="s">
        <v>299</v>
      </c>
      <c r="N78" s="73"/>
      <c r="O78" s="73"/>
      <c r="P78" s="73"/>
      <c r="Q78" s="75" t="s">
        <v>143</v>
      </c>
      <c r="R78" s="76">
        <v>37237</v>
      </c>
      <c r="S78" s="73"/>
      <c r="T78" s="73"/>
      <c r="U78" s="246"/>
      <c r="V78" s="246"/>
      <c r="W78" s="246"/>
      <c r="X78" s="246"/>
    </row>
    <row r="79" spans="1:24" ht="12.75">
      <c r="A79" s="245">
        <v>78</v>
      </c>
      <c r="B79" s="97" t="s">
        <v>286</v>
      </c>
      <c r="C79" s="86" t="s">
        <v>270</v>
      </c>
      <c r="D79" s="79"/>
      <c r="E79" s="73"/>
      <c r="F79" s="73"/>
      <c r="G79" s="73"/>
      <c r="H79" s="75">
        <v>6778482</v>
      </c>
      <c r="I79" s="73"/>
      <c r="J79" s="73"/>
      <c r="K79" s="73"/>
      <c r="L79" s="73"/>
      <c r="M79" s="75">
        <v>33573738</v>
      </c>
      <c r="N79" s="73"/>
      <c r="O79" s="73"/>
      <c r="P79" s="73"/>
      <c r="Q79" s="75" t="s">
        <v>152</v>
      </c>
      <c r="R79" s="76">
        <v>38110</v>
      </c>
      <c r="S79" s="73"/>
      <c r="T79" s="73"/>
      <c r="U79" s="246"/>
      <c r="V79" s="246"/>
      <c r="W79" s="246"/>
      <c r="X79" s="246"/>
    </row>
    <row r="80" spans="1:24" ht="12.75">
      <c r="A80" s="245">
        <v>79</v>
      </c>
      <c r="B80" s="97" t="s">
        <v>293</v>
      </c>
      <c r="C80" s="86" t="s">
        <v>270</v>
      </c>
      <c r="D80" s="79"/>
      <c r="E80" s="73"/>
      <c r="F80" s="73"/>
      <c r="G80" s="73"/>
      <c r="H80" s="75" t="s">
        <v>294</v>
      </c>
      <c r="I80" s="73"/>
      <c r="J80" s="73"/>
      <c r="K80" s="73"/>
      <c r="L80" s="73"/>
      <c r="M80" s="75">
        <v>33573738</v>
      </c>
      <c r="N80" s="73"/>
      <c r="O80" s="73"/>
      <c r="P80" s="73"/>
      <c r="Q80" s="75" t="s">
        <v>152</v>
      </c>
      <c r="R80" s="76">
        <v>27201</v>
      </c>
      <c r="S80" s="73"/>
      <c r="T80" s="73"/>
      <c r="U80" s="246"/>
      <c r="V80" s="246"/>
      <c r="W80" s="246"/>
      <c r="X80" s="246"/>
    </row>
    <row r="81" spans="1:24" ht="12.75">
      <c r="A81" s="245">
        <v>80</v>
      </c>
      <c r="B81" s="97" t="s">
        <v>288</v>
      </c>
      <c r="C81" s="86" t="s">
        <v>270</v>
      </c>
      <c r="D81" s="79"/>
      <c r="E81" s="73"/>
      <c r="F81" s="73"/>
      <c r="G81" s="73"/>
      <c r="H81" s="75"/>
      <c r="I81" s="73"/>
      <c r="J81" s="73"/>
      <c r="K81" s="73"/>
      <c r="L81" s="73"/>
      <c r="M81" s="75"/>
      <c r="N81" s="73"/>
      <c r="O81" s="73"/>
      <c r="P81" s="73"/>
      <c r="Q81" s="75" t="s">
        <v>152</v>
      </c>
      <c r="R81" s="76"/>
      <c r="S81" s="73"/>
      <c r="T81" s="73"/>
      <c r="U81" s="246"/>
      <c r="V81" s="246"/>
      <c r="W81" s="246"/>
      <c r="X81" s="246"/>
    </row>
    <row r="82" spans="1:24" ht="12.75">
      <c r="A82" s="245">
        <v>81</v>
      </c>
      <c r="B82" s="97" t="s">
        <v>296</v>
      </c>
      <c r="C82" s="86" t="s">
        <v>270</v>
      </c>
      <c r="D82" s="79"/>
      <c r="E82" s="73"/>
      <c r="F82" s="73"/>
      <c r="G82" s="73"/>
      <c r="H82" s="75">
        <v>3357437</v>
      </c>
      <c r="I82" s="73"/>
      <c r="J82" s="73"/>
      <c r="K82" s="73"/>
      <c r="L82" s="73"/>
      <c r="M82" s="75">
        <v>91187461</v>
      </c>
      <c r="N82" s="73"/>
      <c r="O82" s="73"/>
      <c r="P82" s="73"/>
      <c r="Q82" s="75" t="s">
        <v>143</v>
      </c>
      <c r="R82" s="76">
        <v>29305</v>
      </c>
      <c r="S82" s="73"/>
      <c r="T82" s="73"/>
      <c r="U82" s="246"/>
      <c r="V82" s="246"/>
      <c r="W82" s="246"/>
      <c r="X82" s="246"/>
    </row>
    <row r="83" spans="1:24" ht="12.75">
      <c r="A83" s="245">
        <v>82</v>
      </c>
      <c r="B83" s="97" t="s">
        <v>305</v>
      </c>
      <c r="C83" s="86" t="s">
        <v>306</v>
      </c>
      <c r="D83" s="79"/>
      <c r="E83" s="73"/>
      <c r="F83" s="73"/>
      <c r="G83" s="73"/>
      <c r="H83" s="75" t="s">
        <v>307</v>
      </c>
      <c r="I83" s="73"/>
      <c r="J83" s="73"/>
      <c r="K83" s="73"/>
      <c r="L83" s="73"/>
      <c r="M83" s="75">
        <v>4999074142</v>
      </c>
      <c r="N83" s="73"/>
      <c r="O83" s="73"/>
      <c r="P83" s="73"/>
      <c r="Q83" s="75" t="s">
        <v>152</v>
      </c>
      <c r="R83" s="76">
        <v>34456</v>
      </c>
      <c r="S83" s="73"/>
      <c r="T83" s="73"/>
      <c r="U83" s="246"/>
      <c r="V83" s="246"/>
      <c r="W83" s="246"/>
      <c r="X83" s="246"/>
    </row>
    <row r="84" spans="1:24" ht="12.75">
      <c r="A84" s="245">
        <v>83</v>
      </c>
      <c r="B84" s="97" t="s">
        <v>308</v>
      </c>
      <c r="C84" s="86" t="s">
        <v>306</v>
      </c>
      <c r="D84" s="79"/>
      <c r="E84" s="73"/>
      <c r="F84" s="73"/>
      <c r="G84" s="73"/>
      <c r="H84" s="75" t="s">
        <v>309</v>
      </c>
      <c r="I84" s="73"/>
      <c r="J84" s="73"/>
      <c r="K84" s="73"/>
      <c r="L84" s="73"/>
      <c r="M84" s="75">
        <v>4999074141</v>
      </c>
      <c r="N84" s="73"/>
      <c r="O84" s="73"/>
      <c r="P84" s="73"/>
      <c r="Q84" s="75" t="s">
        <v>143</v>
      </c>
      <c r="R84" s="76">
        <v>33964</v>
      </c>
      <c r="S84" s="73"/>
      <c r="T84" s="73"/>
      <c r="U84" s="246"/>
      <c r="V84" s="246"/>
      <c r="W84" s="246"/>
      <c r="X84" s="246"/>
    </row>
    <row r="85" spans="1:24" ht="12.75">
      <c r="A85" s="245">
        <v>84</v>
      </c>
      <c r="B85" s="97" t="s">
        <v>176</v>
      </c>
      <c r="C85" s="86" t="s">
        <v>157</v>
      </c>
      <c r="D85" s="79"/>
      <c r="E85" s="73"/>
      <c r="F85" s="73"/>
      <c r="G85" s="73"/>
      <c r="H85" s="75">
        <v>1336765</v>
      </c>
      <c r="I85" s="73"/>
      <c r="J85" s="73"/>
      <c r="K85" s="73"/>
      <c r="L85" s="73"/>
      <c r="M85" s="75" t="s">
        <v>177</v>
      </c>
      <c r="N85" s="73"/>
      <c r="O85" s="73"/>
      <c r="P85" s="73"/>
      <c r="Q85" s="75" t="s">
        <v>143</v>
      </c>
      <c r="R85" s="76">
        <v>23951</v>
      </c>
      <c r="S85" s="73"/>
      <c r="T85" s="73"/>
      <c r="U85" s="246"/>
      <c r="V85" s="246"/>
      <c r="W85" s="246"/>
      <c r="X85" s="246"/>
    </row>
    <row r="86" spans="1:24" ht="12.75">
      <c r="A86" s="245">
        <v>85</v>
      </c>
      <c r="B86" s="97" t="s">
        <v>178</v>
      </c>
      <c r="C86" s="86" t="s">
        <v>157</v>
      </c>
      <c r="D86" s="79"/>
      <c r="E86" s="73"/>
      <c r="F86" s="73"/>
      <c r="G86" s="73"/>
      <c r="H86" s="75">
        <v>6665906</v>
      </c>
      <c r="I86" s="73"/>
      <c r="J86" s="73"/>
      <c r="K86" s="73"/>
      <c r="L86" s="73"/>
      <c r="M86" s="75"/>
      <c r="N86" s="73"/>
      <c r="O86" s="73"/>
      <c r="P86" s="73"/>
      <c r="Q86" s="75" t="s">
        <v>152</v>
      </c>
      <c r="R86" s="76">
        <v>38249</v>
      </c>
      <c r="S86" s="73"/>
      <c r="T86" s="73"/>
      <c r="U86" s="246"/>
      <c r="V86" s="246"/>
      <c r="W86" s="246"/>
      <c r="X86" s="246"/>
    </row>
    <row r="87" spans="1:24" ht="12.75">
      <c r="A87" s="245">
        <v>86</v>
      </c>
      <c r="B87" s="97" t="s">
        <v>184</v>
      </c>
      <c r="C87" s="86" t="s">
        <v>157</v>
      </c>
      <c r="D87" s="79"/>
      <c r="E87" s="73"/>
      <c r="F87" s="73"/>
      <c r="G87" s="73"/>
      <c r="H87" s="75">
        <v>6665921</v>
      </c>
      <c r="I87" s="73"/>
      <c r="J87" s="73"/>
      <c r="K87" s="73"/>
      <c r="L87" s="73"/>
      <c r="M87" s="75"/>
      <c r="N87" s="73"/>
      <c r="O87" s="73"/>
      <c r="P87" s="73"/>
      <c r="Q87" s="75" t="s">
        <v>143</v>
      </c>
      <c r="R87" s="76">
        <v>36512</v>
      </c>
      <c r="S87" s="73"/>
      <c r="T87" s="73"/>
      <c r="U87" s="246"/>
      <c r="V87" s="246"/>
      <c r="W87" s="246"/>
      <c r="X87" s="246"/>
    </row>
    <row r="88" spans="1:24" ht="12.75">
      <c r="A88" s="245">
        <v>87</v>
      </c>
      <c r="B88" s="97" t="s">
        <v>156</v>
      </c>
      <c r="C88" s="86" t="s">
        <v>157</v>
      </c>
      <c r="D88" s="79"/>
      <c r="E88" s="73"/>
      <c r="F88" s="73"/>
      <c r="G88" s="73"/>
      <c r="H88" s="75">
        <v>4204371</v>
      </c>
      <c r="I88" s="73"/>
      <c r="J88" s="73"/>
      <c r="K88" s="73"/>
      <c r="L88" s="73"/>
      <c r="M88" s="75"/>
      <c r="N88" s="73"/>
      <c r="O88" s="73"/>
      <c r="P88" s="73"/>
      <c r="Q88" s="75" t="s">
        <v>143</v>
      </c>
      <c r="R88" s="76">
        <v>30692</v>
      </c>
      <c r="S88" s="73"/>
      <c r="T88" s="73"/>
      <c r="U88" s="246"/>
      <c r="V88" s="246"/>
      <c r="W88" s="246"/>
      <c r="X88" s="246"/>
    </row>
    <row r="89" spans="1:24" ht="12.75">
      <c r="A89" s="245">
        <v>88</v>
      </c>
      <c r="B89" s="97" t="s">
        <v>183</v>
      </c>
      <c r="C89" s="86" t="s">
        <v>157</v>
      </c>
      <c r="D89" s="79"/>
      <c r="E89" s="73"/>
      <c r="F89" s="73"/>
      <c r="G89" s="73"/>
      <c r="H89" s="75"/>
      <c r="I89" s="73"/>
      <c r="J89" s="73"/>
      <c r="K89" s="73"/>
      <c r="L89" s="73"/>
      <c r="M89" s="75"/>
      <c r="N89" s="73"/>
      <c r="O89" s="73"/>
      <c r="P89" s="73"/>
      <c r="Q89" s="75" t="s">
        <v>143</v>
      </c>
      <c r="R89" s="76"/>
      <c r="S89" s="73"/>
      <c r="T89" s="73"/>
      <c r="U89" s="246"/>
      <c r="V89" s="246"/>
      <c r="W89" s="246"/>
      <c r="X89" s="246"/>
    </row>
    <row r="90" spans="1:24" ht="12.75">
      <c r="A90" s="245">
        <v>89</v>
      </c>
      <c r="B90" s="97" t="s">
        <v>162</v>
      </c>
      <c r="C90" s="86" t="s">
        <v>157</v>
      </c>
      <c r="D90" s="79"/>
      <c r="E90" s="73"/>
      <c r="F90" s="73"/>
      <c r="G90" s="73"/>
      <c r="H90" s="75" t="s">
        <v>163</v>
      </c>
      <c r="I90" s="73"/>
      <c r="J90" s="73"/>
      <c r="K90" s="73"/>
      <c r="L90" s="73"/>
      <c r="M90" s="75"/>
      <c r="N90" s="73"/>
      <c r="O90" s="73"/>
      <c r="P90" s="73"/>
      <c r="Q90" s="75" t="s">
        <v>143</v>
      </c>
      <c r="R90" s="76">
        <v>29114</v>
      </c>
      <c r="S90" s="73"/>
      <c r="T90" s="73"/>
      <c r="U90" s="246"/>
      <c r="V90" s="246"/>
      <c r="W90" s="246"/>
      <c r="X90" s="246"/>
    </row>
    <row r="91" spans="1:24" ht="12.75">
      <c r="A91" s="245">
        <v>90</v>
      </c>
      <c r="B91" s="97" t="s">
        <v>161</v>
      </c>
      <c r="C91" s="86" t="s">
        <v>157</v>
      </c>
      <c r="D91" s="79"/>
      <c r="E91" s="73"/>
      <c r="F91" s="73"/>
      <c r="G91" s="73"/>
      <c r="H91" s="75">
        <v>5738614</v>
      </c>
      <c r="I91" s="73"/>
      <c r="J91" s="73"/>
      <c r="K91" s="73"/>
      <c r="L91" s="73"/>
      <c r="M91" s="75"/>
      <c r="N91" s="73"/>
      <c r="O91" s="73"/>
      <c r="P91" s="73"/>
      <c r="Q91" s="75" t="s">
        <v>143</v>
      </c>
      <c r="R91" s="76">
        <v>36735</v>
      </c>
      <c r="S91" s="73"/>
      <c r="T91" s="73"/>
      <c r="U91" s="246"/>
      <c r="V91" s="246"/>
      <c r="W91" s="246"/>
      <c r="X91" s="246"/>
    </row>
    <row r="92" spans="1:24" ht="12.75">
      <c r="A92" s="245">
        <v>91</v>
      </c>
      <c r="B92" s="97" t="s">
        <v>172</v>
      </c>
      <c r="C92" s="86" t="s">
        <v>157</v>
      </c>
      <c r="D92" s="79"/>
      <c r="E92" s="73"/>
      <c r="F92" s="73"/>
      <c r="G92" s="73"/>
      <c r="H92" s="75">
        <v>3747126</v>
      </c>
      <c r="I92" s="73"/>
      <c r="J92" s="73"/>
      <c r="K92" s="73"/>
      <c r="L92" s="73"/>
      <c r="M92" s="75"/>
      <c r="N92" s="73"/>
      <c r="O92" s="73"/>
      <c r="P92" s="73"/>
      <c r="Q92" s="75" t="s">
        <v>143</v>
      </c>
      <c r="R92" s="76">
        <v>30562</v>
      </c>
      <c r="S92" s="73"/>
      <c r="T92" s="73"/>
      <c r="U92" s="246"/>
      <c r="V92" s="246"/>
      <c r="W92" s="246"/>
      <c r="X92" s="246"/>
    </row>
    <row r="93" spans="1:24" ht="12.75">
      <c r="A93" s="245">
        <v>92</v>
      </c>
      <c r="B93" s="97" t="s">
        <v>181</v>
      </c>
      <c r="C93" s="86" t="s">
        <v>157</v>
      </c>
      <c r="D93" s="79"/>
      <c r="E93" s="73"/>
      <c r="F93" s="73"/>
      <c r="G93" s="73"/>
      <c r="H93" s="75">
        <v>1688016</v>
      </c>
      <c r="I93" s="73"/>
      <c r="J93" s="73"/>
      <c r="K93" s="73"/>
      <c r="L93" s="73"/>
      <c r="M93" s="75" t="s">
        <v>182</v>
      </c>
      <c r="N93" s="73"/>
      <c r="O93" s="73"/>
      <c r="P93" s="73"/>
      <c r="Q93" s="75" t="s">
        <v>152</v>
      </c>
      <c r="R93" s="76">
        <v>25487</v>
      </c>
      <c r="S93" s="73"/>
      <c r="T93" s="73"/>
      <c r="U93" s="246"/>
      <c r="V93" s="246"/>
      <c r="W93" s="246"/>
      <c r="X93" s="246"/>
    </row>
    <row r="94" spans="1:24" s="248" customFormat="1" ht="12.75">
      <c r="A94" s="245">
        <v>93</v>
      </c>
      <c r="B94" s="95" t="s">
        <v>141</v>
      </c>
      <c r="C94" s="86" t="s">
        <v>142</v>
      </c>
      <c r="D94" s="79"/>
      <c r="E94" s="73"/>
      <c r="F94" s="73"/>
      <c r="G94" s="73"/>
      <c r="H94" s="74">
        <v>5704932</v>
      </c>
      <c r="I94" s="73"/>
      <c r="J94" s="73"/>
      <c r="K94" s="73"/>
      <c r="L94" s="73"/>
      <c r="M94" s="75"/>
      <c r="N94" s="73"/>
      <c r="O94" s="73"/>
      <c r="P94" s="73"/>
      <c r="Q94" s="75" t="s">
        <v>143</v>
      </c>
      <c r="R94" s="76">
        <v>36286</v>
      </c>
      <c r="S94" s="73"/>
      <c r="T94" s="73"/>
      <c r="U94" s="246"/>
      <c r="V94" s="246"/>
      <c r="W94" s="246"/>
      <c r="X94" s="246"/>
    </row>
    <row r="95" spans="1:24" ht="12.75">
      <c r="A95" s="245">
        <v>94</v>
      </c>
      <c r="B95" s="95" t="s">
        <v>154</v>
      </c>
      <c r="C95" s="86" t="s">
        <v>145</v>
      </c>
      <c r="D95" s="79"/>
      <c r="E95" s="73"/>
      <c r="F95" s="73"/>
      <c r="G95" s="73"/>
      <c r="H95" s="75"/>
      <c r="I95" s="73"/>
      <c r="J95" s="73"/>
      <c r="K95" s="73"/>
      <c r="L95" s="73"/>
      <c r="M95" s="75"/>
      <c r="N95" s="73"/>
      <c r="O95" s="73"/>
      <c r="P95" s="73"/>
      <c r="Q95" s="75" t="s">
        <v>143</v>
      </c>
      <c r="R95" s="76">
        <v>38043</v>
      </c>
      <c r="S95" s="73"/>
      <c r="T95" s="73"/>
      <c r="U95" s="246"/>
      <c r="V95" s="246"/>
      <c r="W95" s="246"/>
      <c r="X95" s="246"/>
    </row>
    <row r="96" spans="1:24" ht="12.75">
      <c r="A96" s="245">
        <v>95</v>
      </c>
      <c r="B96" s="95" t="s">
        <v>151</v>
      </c>
      <c r="C96" s="86" t="s">
        <v>145</v>
      </c>
      <c r="D96" s="79"/>
      <c r="E96" s="73"/>
      <c r="F96" s="73"/>
      <c r="G96" s="73"/>
      <c r="H96" s="75"/>
      <c r="I96" s="73"/>
      <c r="J96" s="73"/>
      <c r="K96" s="73"/>
      <c r="L96" s="73"/>
      <c r="M96" s="75"/>
      <c r="N96" s="73"/>
      <c r="O96" s="73"/>
      <c r="P96" s="73"/>
      <c r="Q96" s="75" t="s">
        <v>152</v>
      </c>
      <c r="R96" s="76">
        <v>24395</v>
      </c>
      <c r="S96" s="73"/>
      <c r="T96" s="73"/>
      <c r="U96" s="246"/>
      <c r="V96" s="246"/>
      <c r="W96" s="246"/>
      <c r="X96" s="246"/>
    </row>
    <row r="97" spans="1:24" ht="12.75">
      <c r="A97" s="249">
        <v>96</v>
      </c>
      <c r="B97" s="98" t="s">
        <v>236</v>
      </c>
      <c r="C97" s="250" t="s">
        <v>228</v>
      </c>
      <c r="D97" s="79"/>
      <c r="E97" s="73"/>
      <c r="F97" s="73"/>
      <c r="G97" s="73"/>
      <c r="H97" s="75"/>
      <c r="I97" s="73"/>
      <c r="J97" s="73"/>
      <c r="K97" s="73"/>
      <c r="L97" s="73"/>
      <c r="M97" s="75" t="s">
        <v>237</v>
      </c>
      <c r="N97" s="73"/>
      <c r="O97" s="73"/>
      <c r="P97" s="73"/>
      <c r="Q97" s="75" t="s">
        <v>152</v>
      </c>
      <c r="R97" s="76">
        <v>26469</v>
      </c>
      <c r="S97" s="73"/>
      <c r="T97" s="73"/>
      <c r="U97" s="246"/>
      <c r="V97" s="246"/>
      <c r="W97" s="246"/>
      <c r="X97" s="246"/>
    </row>
    <row r="98" spans="1:24" ht="12.75">
      <c r="A98" s="245">
        <v>97</v>
      </c>
      <c r="B98" s="97" t="s">
        <v>199</v>
      </c>
      <c r="C98" s="86" t="s">
        <v>197</v>
      </c>
      <c r="D98" s="79"/>
      <c r="E98" s="73"/>
      <c r="F98" s="73"/>
      <c r="G98" s="73"/>
      <c r="H98" s="74">
        <v>3346889</v>
      </c>
      <c r="I98" s="73"/>
      <c r="J98" s="73"/>
      <c r="K98" s="73"/>
      <c r="L98" s="73"/>
      <c r="M98" s="78">
        <v>4999144688</v>
      </c>
      <c r="N98" s="73"/>
      <c r="O98" s="73"/>
      <c r="P98" s="73"/>
      <c r="Q98" s="75" t="s">
        <v>152</v>
      </c>
      <c r="R98" s="77">
        <v>29803</v>
      </c>
      <c r="S98" s="73"/>
      <c r="T98" s="73"/>
      <c r="U98" s="246"/>
      <c r="V98" s="246"/>
      <c r="W98" s="246"/>
      <c r="X98" s="246"/>
    </row>
    <row r="99" spans="1:24" ht="12.75">
      <c r="A99" s="245">
        <v>98</v>
      </c>
      <c r="B99" s="97" t="s">
        <v>196</v>
      </c>
      <c r="C99" s="86" t="s">
        <v>197</v>
      </c>
      <c r="D99" s="79"/>
      <c r="E99" s="73"/>
      <c r="F99" s="73"/>
      <c r="G99" s="73"/>
      <c r="H99" s="75">
        <v>6125983</v>
      </c>
      <c r="I99" s="73"/>
      <c r="J99" s="73"/>
      <c r="K99" s="73"/>
      <c r="L99" s="73"/>
      <c r="M99" s="75">
        <v>4999147908</v>
      </c>
      <c r="N99" s="73"/>
      <c r="O99" s="73"/>
      <c r="P99" s="73"/>
      <c r="Q99" s="75" t="s">
        <v>152</v>
      </c>
      <c r="R99" s="76">
        <v>35899</v>
      </c>
      <c r="S99" s="73"/>
      <c r="T99" s="73"/>
      <c r="U99" s="246"/>
      <c r="V99" s="246"/>
      <c r="W99" s="246"/>
      <c r="X99" s="246"/>
    </row>
    <row r="100" spans="1:24" ht="12.75">
      <c r="A100" s="245">
        <v>99</v>
      </c>
      <c r="B100" s="97" t="s">
        <v>200</v>
      </c>
      <c r="C100" s="86" t="s">
        <v>197</v>
      </c>
      <c r="D100" s="79"/>
      <c r="E100" s="73"/>
      <c r="F100" s="73"/>
      <c r="G100" s="73"/>
      <c r="H100" s="75">
        <v>132861170</v>
      </c>
      <c r="I100" s="73"/>
      <c r="J100" s="73"/>
      <c r="K100" s="73"/>
      <c r="L100" s="73"/>
      <c r="M100" s="75">
        <v>4999147908</v>
      </c>
      <c r="N100" s="73"/>
      <c r="O100" s="73"/>
      <c r="P100" s="73"/>
      <c r="Q100" s="75" t="s">
        <v>143</v>
      </c>
      <c r="R100" s="76">
        <v>36714</v>
      </c>
      <c r="S100" s="73"/>
      <c r="T100" s="73"/>
      <c r="U100" s="246"/>
      <c r="V100" s="246"/>
      <c r="W100" s="246"/>
      <c r="X100" s="246"/>
    </row>
    <row r="101" spans="1:24" ht="12.75">
      <c r="A101" s="245">
        <v>100</v>
      </c>
      <c r="B101" s="97" t="s">
        <v>207</v>
      </c>
      <c r="C101" s="86" t="s">
        <v>202</v>
      </c>
      <c r="D101" s="79"/>
      <c r="E101" s="73"/>
      <c r="F101" s="73"/>
      <c r="G101" s="73"/>
      <c r="H101" s="75" t="s">
        <v>208</v>
      </c>
      <c r="I101" s="73"/>
      <c r="J101" s="73"/>
      <c r="K101" s="73"/>
      <c r="L101" s="73"/>
      <c r="M101" s="75">
        <v>32373900</v>
      </c>
      <c r="N101" s="73"/>
      <c r="O101" s="73"/>
      <c r="P101" s="73"/>
      <c r="Q101" s="75" t="s">
        <v>143</v>
      </c>
      <c r="R101" s="76">
        <v>35892</v>
      </c>
      <c r="S101" s="73"/>
      <c r="T101" s="73"/>
      <c r="U101" s="246"/>
      <c r="V101" s="246"/>
      <c r="W101" s="246"/>
      <c r="X101" s="246"/>
    </row>
    <row r="102" spans="1:24" ht="12.75">
      <c r="A102" s="245">
        <v>101</v>
      </c>
      <c r="B102" s="97" t="s">
        <v>209</v>
      </c>
      <c r="C102" s="86" t="s">
        <v>202</v>
      </c>
      <c r="D102" s="79"/>
      <c r="E102" s="73"/>
      <c r="F102" s="73"/>
      <c r="G102" s="73"/>
      <c r="H102" s="75"/>
      <c r="I102" s="73"/>
      <c r="J102" s="73"/>
      <c r="K102" s="73"/>
      <c r="L102" s="73"/>
      <c r="M102" s="75">
        <v>99320881</v>
      </c>
      <c r="N102" s="73"/>
      <c r="O102" s="73"/>
      <c r="P102" s="73"/>
      <c r="Q102" s="75" t="s">
        <v>152</v>
      </c>
      <c r="R102" s="76">
        <v>35534</v>
      </c>
      <c r="S102" s="73"/>
      <c r="T102" s="73"/>
      <c r="U102" s="246"/>
      <c r="V102" s="246"/>
      <c r="W102" s="246"/>
      <c r="X102" s="246"/>
    </row>
    <row r="103" spans="1:24" ht="12.75">
      <c r="A103" s="245">
        <v>102</v>
      </c>
      <c r="B103" s="97" t="s">
        <v>217</v>
      </c>
      <c r="C103" s="86" t="s">
        <v>202</v>
      </c>
      <c r="D103" s="79"/>
      <c r="E103" s="73"/>
      <c r="F103" s="73"/>
      <c r="G103" s="73"/>
      <c r="H103" s="75"/>
      <c r="I103" s="73"/>
      <c r="J103" s="73"/>
      <c r="K103" s="73"/>
      <c r="L103" s="73"/>
      <c r="M103" s="75">
        <v>33383329</v>
      </c>
      <c r="N103" s="73"/>
      <c r="O103" s="73"/>
      <c r="P103" s="73"/>
      <c r="Q103" s="75" t="s">
        <v>143</v>
      </c>
      <c r="R103" s="76">
        <v>26564</v>
      </c>
      <c r="S103" s="73"/>
      <c r="T103" s="73"/>
      <c r="U103" s="246"/>
      <c r="V103" s="246"/>
      <c r="W103" s="246"/>
      <c r="X103" s="246"/>
    </row>
    <row r="104" spans="1:24" ht="12.75">
      <c r="A104" s="245">
        <v>103</v>
      </c>
      <c r="B104" s="97" t="s">
        <v>214</v>
      </c>
      <c r="C104" s="86" t="s">
        <v>202</v>
      </c>
      <c r="D104" s="79"/>
      <c r="E104" s="73"/>
      <c r="F104" s="73"/>
      <c r="G104" s="73"/>
      <c r="H104" s="75">
        <v>48052914</v>
      </c>
      <c r="I104" s="73"/>
      <c r="J104" s="73"/>
      <c r="K104" s="73"/>
      <c r="L104" s="73"/>
      <c r="M104" s="75">
        <v>33390064</v>
      </c>
      <c r="N104" s="73"/>
      <c r="O104" s="73"/>
      <c r="P104" s="73"/>
      <c r="Q104" s="75" t="s">
        <v>152</v>
      </c>
      <c r="R104" s="76">
        <v>35533</v>
      </c>
      <c r="S104" s="73"/>
      <c r="T104" s="73"/>
      <c r="U104" s="246"/>
      <c r="V104" s="246"/>
      <c r="W104" s="246"/>
      <c r="X104" s="246"/>
    </row>
    <row r="105" spans="1:24" ht="12.75">
      <c r="A105" s="245">
        <v>104</v>
      </c>
      <c r="B105" s="97" t="s">
        <v>310</v>
      </c>
      <c r="C105" s="86" t="s">
        <v>202</v>
      </c>
      <c r="D105" s="79"/>
      <c r="E105" s="73"/>
      <c r="F105" s="73"/>
      <c r="G105" s="73"/>
      <c r="H105" s="75"/>
      <c r="I105" s="73"/>
      <c r="J105" s="73"/>
      <c r="K105" s="73"/>
      <c r="L105" s="73"/>
      <c r="M105" s="75">
        <v>33394479</v>
      </c>
      <c r="N105" s="73"/>
      <c r="O105" s="73"/>
      <c r="P105" s="73"/>
      <c r="Q105" s="75" t="s">
        <v>152</v>
      </c>
      <c r="R105" s="76">
        <v>30048</v>
      </c>
      <c r="S105" s="73"/>
      <c r="T105" s="73"/>
      <c r="U105" s="246"/>
      <c r="V105" s="246"/>
      <c r="W105" s="246"/>
      <c r="X105" s="246"/>
    </row>
    <row r="106" spans="1:24" ht="12.75">
      <c r="A106" s="245">
        <v>105</v>
      </c>
      <c r="B106" s="97" t="s">
        <v>257</v>
      </c>
      <c r="C106" s="86" t="s">
        <v>241</v>
      </c>
      <c r="D106" s="79"/>
      <c r="E106" s="73"/>
      <c r="F106" s="73"/>
      <c r="G106" s="73"/>
      <c r="H106" s="75"/>
      <c r="I106" s="73"/>
      <c r="J106" s="73"/>
      <c r="K106" s="73"/>
      <c r="L106" s="73"/>
      <c r="M106" s="75" t="s">
        <v>246</v>
      </c>
      <c r="N106" s="73"/>
      <c r="O106" s="73"/>
      <c r="P106" s="73"/>
      <c r="Q106" s="75" t="s">
        <v>152</v>
      </c>
      <c r="R106" s="76">
        <v>37944</v>
      </c>
      <c r="S106" s="73"/>
      <c r="T106" s="73"/>
      <c r="U106" s="246"/>
      <c r="V106" s="246"/>
      <c r="W106" s="246"/>
      <c r="X106" s="246"/>
    </row>
    <row r="107" spans="1:24" ht="12.75">
      <c r="A107" s="245">
        <v>106</v>
      </c>
      <c r="B107" s="97" t="s">
        <v>251</v>
      </c>
      <c r="C107" s="86" t="s">
        <v>241</v>
      </c>
      <c r="D107" s="79"/>
      <c r="E107" s="73"/>
      <c r="F107" s="73"/>
      <c r="G107" s="73"/>
      <c r="H107" s="75" t="s">
        <v>252</v>
      </c>
      <c r="I107" s="73"/>
      <c r="J107" s="73"/>
      <c r="K107" s="73"/>
      <c r="L107" s="73"/>
      <c r="M107" s="75" t="s">
        <v>246</v>
      </c>
      <c r="N107" s="73"/>
      <c r="O107" s="73"/>
      <c r="P107" s="73"/>
      <c r="Q107" s="75" t="s">
        <v>143</v>
      </c>
      <c r="R107" s="76">
        <v>28281</v>
      </c>
      <c r="S107" s="73"/>
      <c r="T107" s="73"/>
      <c r="U107" s="246"/>
      <c r="V107" s="246"/>
      <c r="W107" s="246"/>
      <c r="X107" s="246"/>
    </row>
    <row r="108" spans="1:24" ht="12.75">
      <c r="A108" s="245">
        <v>107</v>
      </c>
      <c r="B108" s="97" t="s">
        <v>240</v>
      </c>
      <c r="C108" s="86" t="s">
        <v>241</v>
      </c>
      <c r="D108" s="79"/>
      <c r="E108" s="73"/>
      <c r="F108" s="73"/>
      <c r="G108" s="73"/>
      <c r="H108" s="75" t="s">
        <v>242</v>
      </c>
      <c r="I108" s="73"/>
      <c r="J108" s="73"/>
      <c r="K108" s="73"/>
      <c r="L108" s="73"/>
      <c r="M108" s="75">
        <v>4999651572</v>
      </c>
      <c r="N108" s="73"/>
      <c r="O108" s="73"/>
      <c r="P108" s="73"/>
      <c r="Q108" s="75" t="s">
        <v>143</v>
      </c>
      <c r="R108" s="76">
        <v>25696</v>
      </c>
      <c r="S108" s="73"/>
      <c r="T108" s="73"/>
      <c r="U108" s="246"/>
      <c r="V108" s="246"/>
      <c r="W108" s="246"/>
      <c r="X108" s="246"/>
    </row>
    <row r="109" spans="1:24" ht="12.75">
      <c r="A109" s="245">
        <v>108</v>
      </c>
      <c r="B109" s="97" t="s">
        <v>287</v>
      </c>
      <c r="C109" s="86" t="s">
        <v>270</v>
      </c>
      <c r="D109" s="79"/>
      <c r="E109" s="73"/>
      <c r="F109" s="73"/>
      <c r="G109" s="73"/>
      <c r="H109" s="75"/>
      <c r="I109" s="73"/>
      <c r="J109" s="73"/>
      <c r="K109" s="73"/>
      <c r="L109" s="73"/>
      <c r="M109" s="75" t="s">
        <v>277</v>
      </c>
      <c r="N109" s="73"/>
      <c r="O109" s="73"/>
      <c r="P109" s="73"/>
      <c r="Q109" s="75" t="s">
        <v>143</v>
      </c>
      <c r="R109" s="76">
        <v>38579</v>
      </c>
      <c r="S109" s="73"/>
      <c r="T109" s="73"/>
      <c r="U109" s="246"/>
      <c r="V109" s="246"/>
      <c r="W109" s="246"/>
      <c r="X109" s="246"/>
    </row>
    <row r="110" spans="1:24" ht="12.75">
      <c r="A110" s="245">
        <v>109</v>
      </c>
      <c r="B110" s="97" t="s">
        <v>168</v>
      </c>
      <c r="C110" s="86" t="s">
        <v>157</v>
      </c>
      <c r="D110" s="79"/>
      <c r="E110" s="73"/>
      <c r="F110" s="73"/>
      <c r="G110" s="73"/>
      <c r="H110" s="75">
        <v>4980692</v>
      </c>
      <c r="I110" s="73"/>
      <c r="J110" s="73"/>
      <c r="K110" s="73"/>
      <c r="L110" s="73"/>
      <c r="M110" s="75"/>
      <c r="N110" s="73"/>
      <c r="O110" s="73"/>
      <c r="P110" s="73"/>
      <c r="Q110" s="75" t="s">
        <v>143</v>
      </c>
      <c r="R110" s="76">
        <v>32121</v>
      </c>
      <c r="S110" s="73"/>
      <c r="T110" s="73"/>
      <c r="U110" s="246"/>
      <c r="V110" s="246"/>
      <c r="W110" s="246"/>
      <c r="X110" s="246"/>
    </row>
    <row r="111" spans="1:24" ht="12.75">
      <c r="A111" s="245">
        <v>110</v>
      </c>
      <c r="B111" s="97" t="s">
        <v>166</v>
      </c>
      <c r="C111" s="86" t="s">
        <v>157</v>
      </c>
      <c r="D111" s="79"/>
      <c r="E111" s="73"/>
      <c r="F111" s="73"/>
      <c r="G111" s="73"/>
      <c r="H111" s="75" t="s">
        <v>167</v>
      </c>
      <c r="I111" s="73"/>
      <c r="J111" s="73"/>
      <c r="K111" s="73"/>
      <c r="L111" s="73"/>
      <c r="M111" s="75"/>
      <c r="N111" s="73"/>
      <c r="O111" s="73"/>
      <c r="P111" s="73"/>
      <c r="Q111" s="75" t="s">
        <v>143</v>
      </c>
      <c r="R111" s="76">
        <v>25751</v>
      </c>
      <c r="S111" s="73"/>
      <c r="T111" s="73"/>
      <c r="U111" s="246"/>
      <c r="V111" s="246"/>
      <c r="W111" s="246"/>
      <c r="X111" s="246"/>
    </row>
    <row r="112" spans="1:24" ht="12.75">
      <c r="A112" s="245">
        <v>111</v>
      </c>
      <c r="B112" s="97" t="s">
        <v>171</v>
      </c>
      <c r="C112" s="86" t="s">
        <v>157</v>
      </c>
      <c r="D112" s="79"/>
      <c r="E112" s="73"/>
      <c r="F112" s="73"/>
      <c r="G112" s="73"/>
      <c r="H112" s="75">
        <v>35670523</v>
      </c>
      <c r="I112" s="73"/>
      <c r="J112" s="73"/>
      <c r="K112" s="73"/>
      <c r="L112" s="73"/>
      <c r="M112" s="75"/>
      <c r="N112" s="73"/>
      <c r="O112" s="73"/>
      <c r="P112" s="73"/>
      <c r="Q112" s="75" t="s">
        <v>143</v>
      </c>
      <c r="R112" s="76">
        <v>37834</v>
      </c>
      <c r="S112" s="73"/>
      <c r="T112" s="73"/>
      <c r="U112" s="246"/>
      <c r="V112" s="246"/>
      <c r="W112" s="246"/>
      <c r="X112" s="246"/>
    </row>
    <row r="113" spans="1:24" ht="12.75">
      <c r="A113" s="245">
        <v>112</v>
      </c>
      <c r="B113" s="97" t="s">
        <v>164</v>
      </c>
      <c r="C113" s="86" t="s">
        <v>157</v>
      </c>
      <c r="D113" s="79"/>
      <c r="E113" s="73"/>
      <c r="F113" s="73"/>
      <c r="G113" s="73"/>
      <c r="H113" s="75">
        <v>4204371</v>
      </c>
      <c r="I113" s="73"/>
      <c r="J113" s="73"/>
      <c r="K113" s="73"/>
      <c r="L113" s="73"/>
      <c r="M113" s="75"/>
      <c r="N113" s="73"/>
      <c r="O113" s="73"/>
      <c r="P113" s="73"/>
      <c r="Q113" s="75" t="s">
        <v>143</v>
      </c>
      <c r="R113" s="76">
        <v>30692</v>
      </c>
      <c r="S113" s="73"/>
      <c r="T113" s="73"/>
      <c r="U113" s="246"/>
      <c r="V113" s="246"/>
      <c r="W113" s="246"/>
      <c r="X113" s="246"/>
    </row>
    <row r="114" spans="1:24" ht="12.75">
      <c r="A114" s="245">
        <v>113</v>
      </c>
      <c r="B114" s="97" t="s">
        <v>165</v>
      </c>
      <c r="C114" s="86" t="s">
        <v>157</v>
      </c>
      <c r="D114" s="79"/>
      <c r="E114" s="73"/>
      <c r="F114" s="73"/>
      <c r="G114" s="73"/>
      <c r="H114" s="75">
        <v>3282939</v>
      </c>
      <c r="I114" s="73"/>
      <c r="J114" s="73"/>
      <c r="K114" s="73"/>
      <c r="L114" s="73"/>
      <c r="M114" s="75"/>
      <c r="N114" s="73"/>
      <c r="O114" s="73"/>
      <c r="P114" s="73"/>
      <c r="Q114" s="75" t="s">
        <v>143</v>
      </c>
      <c r="R114" s="76">
        <v>29078</v>
      </c>
      <c r="S114" s="73"/>
      <c r="T114" s="73"/>
      <c r="U114" s="246"/>
      <c r="V114" s="246"/>
      <c r="W114" s="246"/>
      <c r="X114" s="246"/>
    </row>
    <row r="115" spans="1:24" ht="12.75">
      <c r="A115" s="245">
        <v>114</v>
      </c>
      <c r="B115" s="97" t="s">
        <v>180</v>
      </c>
      <c r="C115" s="86" t="s">
        <v>157</v>
      </c>
      <c r="D115" s="79"/>
      <c r="E115" s="73"/>
      <c r="F115" s="73"/>
      <c r="G115" s="73"/>
      <c r="H115" s="75">
        <v>6664351</v>
      </c>
      <c r="I115" s="73"/>
      <c r="J115" s="73"/>
      <c r="K115" s="73"/>
      <c r="L115" s="73"/>
      <c r="M115" s="75"/>
      <c r="N115" s="73"/>
      <c r="O115" s="73"/>
      <c r="P115" s="73"/>
      <c r="Q115" s="75" t="s">
        <v>143</v>
      </c>
      <c r="R115" s="76">
        <v>37856</v>
      </c>
      <c r="S115" s="73"/>
      <c r="T115" s="73"/>
      <c r="U115" s="246"/>
      <c r="V115" s="246"/>
      <c r="W115" s="246"/>
      <c r="X115" s="246"/>
    </row>
    <row r="116" spans="1:24" ht="12.75">
      <c r="A116" s="245">
        <v>115</v>
      </c>
      <c r="B116" s="97" t="s">
        <v>173</v>
      </c>
      <c r="C116" s="86" t="s">
        <v>157</v>
      </c>
      <c r="D116" s="79"/>
      <c r="E116" s="73"/>
      <c r="F116" s="73"/>
      <c r="G116" s="73"/>
      <c r="H116" s="75">
        <v>5594756</v>
      </c>
      <c r="I116" s="73"/>
      <c r="J116" s="73"/>
      <c r="K116" s="73"/>
      <c r="L116" s="73"/>
      <c r="M116" s="75"/>
      <c r="N116" s="73"/>
      <c r="O116" s="73"/>
      <c r="P116" s="73"/>
      <c r="Q116" s="75" t="s">
        <v>143</v>
      </c>
      <c r="R116" s="76">
        <v>37856</v>
      </c>
      <c r="S116" s="73"/>
      <c r="T116" s="73"/>
      <c r="U116" s="246"/>
      <c r="V116" s="246"/>
      <c r="W116" s="246"/>
      <c r="X116" s="246"/>
    </row>
    <row r="117" spans="1:24" ht="12.75">
      <c r="A117" s="245">
        <v>116</v>
      </c>
      <c r="B117" s="97" t="s">
        <v>169</v>
      </c>
      <c r="C117" s="86" t="s">
        <v>157</v>
      </c>
      <c r="D117" s="79"/>
      <c r="E117" s="73"/>
      <c r="F117" s="73"/>
      <c r="G117" s="73"/>
      <c r="H117" s="75">
        <v>5904866</v>
      </c>
      <c r="I117" s="73"/>
      <c r="J117" s="73"/>
      <c r="K117" s="73"/>
      <c r="L117" s="73"/>
      <c r="M117" s="75"/>
      <c r="N117" s="73"/>
      <c r="O117" s="73"/>
      <c r="P117" s="73"/>
      <c r="Q117" s="75" t="s">
        <v>152</v>
      </c>
      <c r="R117" s="76">
        <v>38075</v>
      </c>
      <c r="S117" s="73"/>
      <c r="T117" s="73"/>
      <c r="U117" s="246"/>
      <c r="V117" s="246"/>
      <c r="W117" s="246"/>
      <c r="X117" s="246"/>
    </row>
    <row r="118" spans="1:24" ht="12.75">
      <c r="A118" s="245">
        <v>117</v>
      </c>
      <c r="B118" s="97" t="s">
        <v>160</v>
      </c>
      <c r="C118" s="86" t="s">
        <v>157</v>
      </c>
      <c r="D118" s="79"/>
      <c r="E118" s="73"/>
      <c r="F118" s="73"/>
      <c r="G118" s="73"/>
      <c r="H118" s="75">
        <v>6034339</v>
      </c>
      <c r="I118" s="73"/>
      <c r="J118" s="73"/>
      <c r="K118" s="73"/>
      <c r="L118" s="73"/>
      <c r="M118" s="75"/>
      <c r="N118" s="73"/>
      <c r="O118" s="73"/>
      <c r="P118" s="73"/>
      <c r="Q118" s="75" t="s">
        <v>143</v>
      </c>
      <c r="R118" s="76">
        <v>36523</v>
      </c>
      <c r="S118" s="73"/>
      <c r="T118" s="73"/>
      <c r="U118" s="246"/>
      <c r="V118" s="246"/>
      <c r="W118" s="246"/>
      <c r="X118" s="246"/>
    </row>
    <row r="119" spans="1:24" ht="12.75">
      <c r="A119" s="245">
        <v>118</v>
      </c>
      <c r="B119" s="97" t="s">
        <v>159</v>
      </c>
      <c r="C119" s="86" t="s">
        <v>157</v>
      </c>
      <c r="D119" s="79"/>
      <c r="E119" s="73"/>
      <c r="F119" s="73"/>
      <c r="G119" s="73"/>
      <c r="H119" s="75">
        <v>6068569</v>
      </c>
      <c r="I119" s="73"/>
      <c r="J119" s="73"/>
      <c r="K119" s="73"/>
      <c r="L119" s="73"/>
      <c r="M119" s="75"/>
      <c r="N119" s="73"/>
      <c r="O119" s="73"/>
      <c r="P119" s="73"/>
      <c r="Q119" s="75" t="s">
        <v>152</v>
      </c>
      <c r="R119" s="76">
        <v>38458</v>
      </c>
      <c r="S119" s="73"/>
      <c r="T119" s="73"/>
      <c r="U119" s="246"/>
      <c r="V119" s="246"/>
      <c r="W119" s="246"/>
      <c r="X119" s="246"/>
    </row>
    <row r="120" spans="1:24" ht="12.75">
      <c r="A120" s="245">
        <v>119</v>
      </c>
      <c r="B120" s="97" t="s">
        <v>174</v>
      </c>
      <c r="C120" s="86" t="s">
        <v>157</v>
      </c>
      <c r="D120" s="79"/>
      <c r="E120" s="73"/>
      <c r="F120" s="73"/>
      <c r="G120" s="73"/>
      <c r="H120" s="75" t="s">
        <v>175</v>
      </c>
      <c r="I120" s="73"/>
      <c r="J120" s="73"/>
      <c r="K120" s="73"/>
      <c r="L120" s="73"/>
      <c r="M120" s="75"/>
      <c r="N120" s="73"/>
      <c r="O120" s="73"/>
      <c r="P120" s="73"/>
      <c r="Q120" s="75" t="s">
        <v>143</v>
      </c>
      <c r="R120" s="76">
        <v>35696</v>
      </c>
      <c r="S120" s="73"/>
      <c r="T120" s="73"/>
      <c r="U120" s="246"/>
      <c r="V120" s="246"/>
      <c r="W120" s="246"/>
      <c r="X120" s="246"/>
    </row>
    <row r="121" spans="1:24" ht="12.75">
      <c r="A121" s="245">
        <v>120</v>
      </c>
      <c r="B121" s="97" t="s">
        <v>170</v>
      </c>
      <c r="C121" s="86" t="s">
        <v>157</v>
      </c>
      <c r="D121" s="79"/>
      <c r="E121" s="73"/>
      <c r="F121" s="73"/>
      <c r="G121" s="73"/>
      <c r="H121" s="75">
        <v>5738332</v>
      </c>
      <c r="I121" s="73"/>
      <c r="J121" s="73"/>
      <c r="K121" s="73"/>
      <c r="L121" s="73"/>
      <c r="M121" s="75"/>
      <c r="N121" s="73"/>
      <c r="O121" s="73"/>
      <c r="P121" s="73"/>
      <c r="Q121" s="75" t="s">
        <v>143</v>
      </c>
      <c r="R121" s="76">
        <v>36050</v>
      </c>
      <c r="S121" s="73"/>
      <c r="T121" s="73"/>
      <c r="U121" s="246"/>
      <c r="V121" s="246"/>
      <c r="W121" s="246"/>
      <c r="X121" s="246"/>
    </row>
    <row r="122" spans="1:24" ht="12.75">
      <c r="A122" s="245">
        <v>121</v>
      </c>
      <c r="B122" s="97" t="s">
        <v>158</v>
      </c>
      <c r="C122" s="86" t="s">
        <v>157</v>
      </c>
      <c r="D122" s="79"/>
      <c r="E122" s="73"/>
      <c r="F122" s="73"/>
      <c r="G122" s="73"/>
      <c r="H122" s="75">
        <v>4942228</v>
      </c>
      <c r="I122" s="73"/>
      <c r="J122" s="73"/>
      <c r="K122" s="73"/>
      <c r="L122" s="73"/>
      <c r="M122" s="75"/>
      <c r="N122" s="73"/>
      <c r="O122" s="73"/>
      <c r="P122" s="73"/>
      <c r="Q122" s="75" t="s">
        <v>143</v>
      </c>
      <c r="R122" s="76">
        <v>31967</v>
      </c>
      <c r="S122" s="73"/>
      <c r="T122" s="73"/>
      <c r="U122" s="246"/>
      <c r="V122" s="246"/>
      <c r="W122" s="246"/>
      <c r="X122" s="246"/>
    </row>
    <row r="123" spans="1:24" ht="12.75">
      <c r="A123" s="245">
        <v>122</v>
      </c>
      <c r="B123" s="97" t="s">
        <v>179</v>
      </c>
      <c r="C123" s="86" t="s">
        <v>157</v>
      </c>
      <c r="D123" s="79"/>
      <c r="E123" s="73"/>
      <c r="F123" s="73"/>
      <c r="G123" s="73"/>
      <c r="H123" s="75">
        <v>6068911</v>
      </c>
      <c r="I123" s="73"/>
      <c r="J123" s="73"/>
      <c r="K123" s="73"/>
      <c r="L123" s="73"/>
      <c r="M123" s="75"/>
      <c r="N123" s="73"/>
      <c r="O123" s="73"/>
      <c r="P123" s="73"/>
      <c r="Q123" s="75" t="s">
        <v>143</v>
      </c>
      <c r="R123" s="76">
        <v>37921</v>
      </c>
      <c r="S123" s="73"/>
      <c r="T123" s="73"/>
      <c r="U123" s="246"/>
      <c r="V123" s="246"/>
      <c r="W123" s="246"/>
      <c r="X123" s="246"/>
    </row>
    <row r="124" spans="1:24" ht="12.75">
      <c r="A124" s="245">
        <v>123</v>
      </c>
      <c r="B124" s="97" t="s">
        <v>266</v>
      </c>
      <c r="C124" s="86" t="s">
        <v>241</v>
      </c>
      <c r="D124" s="79"/>
      <c r="E124" s="73"/>
      <c r="F124" s="73"/>
      <c r="G124" s="73"/>
      <c r="H124" s="94">
        <v>6644207</v>
      </c>
      <c r="I124" s="73"/>
      <c r="J124" s="73"/>
      <c r="K124" s="73"/>
      <c r="L124" s="73"/>
      <c r="M124" s="75"/>
      <c r="N124" s="73"/>
      <c r="O124" s="73"/>
      <c r="P124" s="73"/>
      <c r="Q124" s="75" t="s">
        <v>143</v>
      </c>
      <c r="R124" s="99">
        <v>37567</v>
      </c>
      <c r="S124" s="73"/>
      <c r="T124" s="73"/>
      <c r="U124" s="246"/>
      <c r="V124" s="246"/>
      <c r="W124" s="246"/>
      <c r="X124" s="246"/>
    </row>
    <row r="125" spans="1:24" ht="12.75">
      <c r="A125" s="251">
        <v>124</v>
      </c>
      <c r="B125" s="97" t="s">
        <v>312</v>
      </c>
      <c r="C125" s="86" t="s">
        <v>202</v>
      </c>
      <c r="D125" s="79"/>
      <c r="E125" s="73"/>
      <c r="F125" s="73"/>
      <c r="G125" s="73"/>
      <c r="H125" s="100">
        <v>91291936</v>
      </c>
      <c r="I125" s="73"/>
      <c r="J125" s="73"/>
      <c r="K125" s="73"/>
      <c r="L125" s="73"/>
      <c r="M125" s="101">
        <v>33373301</v>
      </c>
      <c r="N125" s="73"/>
      <c r="O125" s="73"/>
      <c r="P125" s="73"/>
      <c r="Q125" s="75" t="s">
        <v>143</v>
      </c>
      <c r="R125" s="92">
        <v>35148</v>
      </c>
      <c r="S125" s="73"/>
      <c r="T125" s="73"/>
      <c r="U125" s="246"/>
      <c r="V125" s="246"/>
      <c r="W125" s="246"/>
      <c r="X125" s="246"/>
    </row>
    <row r="126" spans="1:24" ht="12.75">
      <c r="A126" s="251">
        <v>125</v>
      </c>
      <c r="B126" s="102" t="s">
        <v>313</v>
      </c>
      <c r="C126" s="86" t="s">
        <v>202</v>
      </c>
      <c r="D126" s="79"/>
      <c r="E126" s="73"/>
      <c r="F126" s="73"/>
      <c r="G126" s="73"/>
      <c r="H126" s="100">
        <v>95956</v>
      </c>
      <c r="I126" s="73"/>
      <c r="J126" s="73"/>
      <c r="K126" s="73"/>
      <c r="L126" s="73"/>
      <c r="M126" s="101">
        <v>96105873</v>
      </c>
      <c r="N126" s="73"/>
      <c r="O126" s="73"/>
      <c r="P126" s="73"/>
      <c r="Q126" s="75" t="s">
        <v>152</v>
      </c>
      <c r="R126" s="92">
        <v>35585</v>
      </c>
      <c r="S126" s="73"/>
      <c r="T126" s="73"/>
      <c r="U126" s="246"/>
      <c r="V126" s="246"/>
      <c r="W126" s="246"/>
      <c r="X126" s="246"/>
    </row>
    <row r="127" spans="1:24" ht="12.75">
      <c r="A127" s="251">
        <v>126</v>
      </c>
      <c r="B127" s="102" t="s">
        <v>314</v>
      </c>
      <c r="C127" s="86" t="s">
        <v>202</v>
      </c>
      <c r="D127" s="79"/>
      <c r="E127" s="73"/>
      <c r="F127" s="73"/>
      <c r="G127" s="73"/>
      <c r="H127" s="100">
        <v>88918</v>
      </c>
      <c r="I127" s="73"/>
      <c r="J127" s="73"/>
      <c r="K127" s="73"/>
      <c r="L127" s="73"/>
      <c r="M127" s="101">
        <v>33235396</v>
      </c>
      <c r="N127" s="73"/>
      <c r="O127" s="73"/>
      <c r="P127" s="73"/>
      <c r="Q127" s="75" t="s">
        <v>152</v>
      </c>
      <c r="R127" s="92">
        <v>35045</v>
      </c>
      <c r="S127" s="73"/>
      <c r="T127" s="73"/>
      <c r="U127" s="246"/>
      <c r="V127" s="246"/>
      <c r="W127" s="246"/>
      <c r="X127" s="246"/>
    </row>
    <row r="128" spans="1:24" ht="12.75">
      <c r="A128" s="251">
        <v>127</v>
      </c>
      <c r="B128" s="102" t="s">
        <v>315</v>
      </c>
      <c r="C128" s="86" t="s">
        <v>202</v>
      </c>
      <c r="D128" s="79"/>
      <c r="E128" s="73"/>
      <c r="F128" s="73"/>
      <c r="G128" s="73"/>
      <c r="H128" s="100">
        <v>5523403</v>
      </c>
      <c r="I128" s="73"/>
      <c r="J128" s="73"/>
      <c r="K128" s="73"/>
      <c r="L128" s="73"/>
      <c r="M128" s="101">
        <v>33234995</v>
      </c>
      <c r="N128" s="73"/>
      <c r="O128" s="73"/>
      <c r="P128" s="73"/>
      <c r="Q128" s="75" t="s">
        <v>143</v>
      </c>
      <c r="R128" s="92">
        <v>19374</v>
      </c>
      <c r="S128" s="73"/>
      <c r="T128" s="73"/>
      <c r="U128" s="246"/>
      <c r="V128" s="246"/>
      <c r="W128" s="246"/>
      <c r="X128" s="246"/>
    </row>
    <row r="129" spans="1:24" ht="12.75">
      <c r="A129" s="251">
        <v>128</v>
      </c>
      <c r="B129" s="102" t="s">
        <v>316</v>
      </c>
      <c r="C129" s="86" t="s">
        <v>202</v>
      </c>
      <c r="D129" s="79"/>
      <c r="E129" s="73"/>
      <c r="F129" s="73"/>
      <c r="G129" s="73"/>
      <c r="H129" s="100">
        <v>5665659</v>
      </c>
      <c r="I129" s="73"/>
      <c r="J129" s="73"/>
      <c r="K129" s="73"/>
      <c r="L129" s="73"/>
      <c r="M129" s="101">
        <v>91215586</v>
      </c>
      <c r="N129" s="73"/>
      <c r="O129" s="73"/>
      <c r="P129" s="73"/>
      <c r="Q129" s="75" t="s">
        <v>143</v>
      </c>
      <c r="R129" s="92">
        <v>37767</v>
      </c>
      <c r="S129" s="73"/>
      <c r="T129" s="73"/>
      <c r="U129" s="246"/>
      <c r="V129" s="246"/>
      <c r="W129" s="246"/>
      <c r="X129" s="246"/>
    </row>
    <row r="130" spans="1:24" ht="12.75">
      <c r="A130" s="251">
        <v>129</v>
      </c>
      <c r="B130" s="102" t="s">
        <v>317</v>
      </c>
      <c r="C130" s="86" t="s">
        <v>228</v>
      </c>
      <c r="D130" s="79"/>
      <c r="E130" s="73"/>
      <c r="F130" s="73"/>
      <c r="G130" s="73"/>
      <c r="H130" s="75"/>
      <c r="I130" s="73"/>
      <c r="J130" s="73"/>
      <c r="K130" s="73"/>
      <c r="L130" s="73"/>
      <c r="M130" s="75"/>
      <c r="N130" s="73"/>
      <c r="O130" s="73"/>
      <c r="P130" s="73"/>
      <c r="Q130" s="75" t="s">
        <v>143</v>
      </c>
      <c r="R130" s="92">
        <v>32316</v>
      </c>
      <c r="S130" s="73"/>
      <c r="T130" s="73"/>
      <c r="U130" s="246"/>
      <c r="V130" s="246"/>
      <c r="W130" s="246"/>
      <c r="X130" s="246"/>
    </row>
    <row r="131" spans="1:24" ht="12.75">
      <c r="A131" s="251">
        <v>130</v>
      </c>
      <c r="B131" s="102" t="s">
        <v>318</v>
      </c>
      <c r="C131" s="86" t="s">
        <v>228</v>
      </c>
      <c r="D131" s="79"/>
      <c r="E131" s="73"/>
      <c r="F131" s="73"/>
      <c r="G131" s="73"/>
      <c r="H131" s="100">
        <v>3742953</v>
      </c>
      <c r="I131" s="73"/>
      <c r="J131" s="73"/>
      <c r="K131" s="73"/>
      <c r="L131" s="73"/>
      <c r="M131" s="100">
        <v>91789174</v>
      </c>
      <c r="N131" s="73"/>
      <c r="O131" s="73"/>
      <c r="P131" s="73"/>
      <c r="Q131" s="75" t="s">
        <v>143</v>
      </c>
      <c r="R131" s="92">
        <v>29665</v>
      </c>
      <c r="S131" s="73"/>
      <c r="T131" s="73"/>
      <c r="U131" s="246"/>
      <c r="V131" s="246"/>
      <c r="W131" s="246"/>
      <c r="X131" s="246"/>
    </row>
    <row r="132" spans="1:24" ht="12.75">
      <c r="A132" s="251">
        <v>131</v>
      </c>
      <c r="B132" s="102" t="s">
        <v>319</v>
      </c>
      <c r="C132" s="86" t="s">
        <v>228</v>
      </c>
      <c r="D132" s="79"/>
      <c r="E132" s="73"/>
      <c r="F132" s="73"/>
      <c r="G132" s="73"/>
      <c r="H132" s="75"/>
      <c r="I132" s="73"/>
      <c r="J132" s="73"/>
      <c r="K132" s="73"/>
      <c r="L132" s="73"/>
      <c r="M132" s="75"/>
      <c r="N132" s="73"/>
      <c r="O132" s="73"/>
      <c r="P132" s="73"/>
      <c r="Q132" s="75" t="s">
        <v>143</v>
      </c>
      <c r="R132" s="92">
        <v>27786</v>
      </c>
      <c r="S132" s="73"/>
      <c r="T132" s="73"/>
      <c r="U132" s="246"/>
      <c r="V132" s="246"/>
      <c r="W132" s="246"/>
      <c r="X132" s="246"/>
    </row>
    <row r="133" spans="1:24" ht="12.75">
      <c r="A133" s="251">
        <v>132</v>
      </c>
      <c r="B133" s="102" t="s">
        <v>320</v>
      </c>
      <c r="C133" s="86" t="s">
        <v>228</v>
      </c>
      <c r="D133" s="79"/>
      <c r="E133" s="73"/>
      <c r="F133" s="73"/>
      <c r="G133" s="73"/>
      <c r="H133" s="100">
        <v>5062439</v>
      </c>
      <c r="I133" s="73"/>
      <c r="J133" s="73"/>
      <c r="K133" s="73"/>
      <c r="L133" s="73"/>
      <c r="M133" s="100">
        <v>96639448</v>
      </c>
      <c r="N133" s="73"/>
      <c r="O133" s="73"/>
      <c r="P133" s="73"/>
      <c r="Q133" s="75" t="s">
        <v>152</v>
      </c>
      <c r="R133" s="92">
        <v>34244</v>
      </c>
      <c r="S133" s="73"/>
      <c r="T133" s="73"/>
      <c r="U133" s="246"/>
      <c r="V133" s="246"/>
      <c r="W133" s="246"/>
      <c r="X133" s="246"/>
    </row>
    <row r="134" spans="1:24" ht="12.75">
      <c r="A134" s="251">
        <v>133</v>
      </c>
      <c r="B134" s="102" t="s">
        <v>321</v>
      </c>
      <c r="C134" s="86" t="s">
        <v>228</v>
      </c>
      <c r="D134" s="79"/>
      <c r="E134" s="73"/>
      <c r="F134" s="73"/>
      <c r="G134" s="73"/>
      <c r="H134" s="100">
        <v>1390563</v>
      </c>
      <c r="I134" s="73"/>
      <c r="J134" s="73"/>
      <c r="K134" s="73"/>
      <c r="L134" s="73"/>
      <c r="M134" s="100">
        <v>99851985</v>
      </c>
      <c r="N134" s="73"/>
      <c r="O134" s="73"/>
      <c r="P134" s="73"/>
      <c r="Q134" s="75" t="s">
        <v>143</v>
      </c>
      <c r="R134" s="92">
        <v>24309</v>
      </c>
      <c r="S134" s="73"/>
      <c r="T134" s="73"/>
      <c r="U134" s="246"/>
      <c r="V134" s="246"/>
      <c r="W134" s="246"/>
      <c r="X134" s="246"/>
    </row>
    <row r="135" spans="1:24" ht="12.75">
      <c r="A135" s="251">
        <v>134</v>
      </c>
      <c r="B135" s="102" t="s">
        <v>322</v>
      </c>
      <c r="C135" s="86" t="s">
        <v>228</v>
      </c>
      <c r="D135" s="79"/>
      <c r="E135" s="73"/>
      <c r="F135" s="73"/>
      <c r="G135" s="73"/>
      <c r="H135" s="75"/>
      <c r="I135" s="73"/>
      <c r="J135" s="73"/>
      <c r="K135" s="73"/>
      <c r="L135" s="73"/>
      <c r="M135" s="100">
        <v>91123671</v>
      </c>
      <c r="N135" s="73"/>
      <c r="O135" s="73"/>
      <c r="P135" s="73"/>
      <c r="Q135" s="75" t="s">
        <v>143</v>
      </c>
      <c r="R135" s="92">
        <v>23273</v>
      </c>
      <c r="S135" s="73"/>
      <c r="T135" s="73"/>
      <c r="U135" s="246"/>
      <c r="V135" s="246"/>
      <c r="W135" s="246"/>
      <c r="X135" s="246"/>
    </row>
    <row r="136" spans="1:24" ht="12.75">
      <c r="A136" s="251">
        <v>135</v>
      </c>
      <c r="B136" s="102" t="s">
        <v>323</v>
      </c>
      <c r="C136" s="86" t="s">
        <v>228</v>
      </c>
      <c r="D136" s="79"/>
      <c r="E136" s="73"/>
      <c r="F136" s="73"/>
      <c r="G136" s="73"/>
      <c r="H136" s="100">
        <v>2968032</v>
      </c>
      <c r="I136" s="73"/>
      <c r="J136" s="73"/>
      <c r="K136" s="73"/>
      <c r="L136" s="73"/>
      <c r="M136" s="100">
        <v>84021399</v>
      </c>
      <c r="N136" s="73"/>
      <c r="O136" s="73"/>
      <c r="P136" s="73"/>
      <c r="Q136" s="75" t="s">
        <v>143</v>
      </c>
      <c r="R136" s="92">
        <v>27499</v>
      </c>
      <c r="S136" s="73"/>
      <c r="T136" s="73"/>
      <c r="U136" s="246"/>
      <c r="V136" s="246"/>
      <c r="W136" s="246"/>
      <c r="X136" s="246"/>
    </row>
    <row r="137" spans="1:24" ht="12.75">
      <c r="A137" s="251">
        <v>136</v>
      </c>
      <c r="B137" s="102" t="s">
        <v>324</v>
      </c>
      <c r="C137" s="86" t="s">
        <v>241</v>
      </c>
      <c r="D137" s="79"/>
      <c r="E137" s="73"/>
      <c r="F137" s="73"/>
      <c r="G137" s="73"/>
      <c r="H137" s="100">
        <v>5889172</v>
      </c>
      <c r="I137" s="73"/>
      <c r="J137" s="73"/>
      <c r="K137" s="73"/>
      <c r="L137" s="73"/>
      <c r="M137" s="75" t="s">
        <v>246</v>
      </c>
      <c r="N137" s="73"/>
      <c r="O137" s="73"/>
      <c r="P137" s="73"/>
      <c r="Q137" s="75" t="s">
        <v>152</v>
      </c>
      <c r="R137" s="76">
        <v>36909</v>
      </c>
      <c r="S137" s="73"/>
      <c r="T137" s="73"/>
      <c r="U137" s="246"/>
      <c r="V137" s="246"/>
      <c r="W137" s="246"/>
      <c r="X137" s="246"/>
    </row>
    <row r="138" spans="1:24" ht="12.75">
      <c r="A138" s="251">
        <v>137</v>
      </c>
      <c r="B138" s="102" t="s">
        <v>325</v>
      </c>
      <c r="C138" s="86" t="s">
        <v>197</v>
      </c>
      <c r="D138" s="79"/>
      <c r="E138" s="73"/>
      <c r="F138" s="73"/>
      <c r="G138" s="73"/>
      <c r="H138" s="75"/>
      <c r="I138" s="73"/>
      <c r="J138" s="73"/>
      <c r="K138" s="73"/>
      <c r="L138" s="73"/>
      <c r="M138" s="100">
        <v>4999177908</v>
      </c>
      <c r="N138" s="73"/>
      <c r="O138" s="73"/>
      <c r="P138" s="73"/>
      <c r="Q138" s="75" t="s">
        <v>143</v>
      </c>
      <c r="R138" s="92">
        <v>36114</v>
      </c>
      <c r="S138" s="73"/>
      <c r="T138" s="73"/>
      <c r="U138" s="246"/>
      <c r="V138" s="246"/>
      <c r="W138" s="246"/>
      <c r="X138" s="246"/>
    </row>
    <row r="139" spans="1:24" ht="12.75">
      <c r="A139" s="251">
        <v>138</v>
      </c>
      <c r="B139" s="102" t="s">
        <v>326</v>
      </c>
      <c r="C139" s="86" t="s">
        <v>197</v>
      </c>
      <c r="D139" s="79"/>
      <c r="E139" s="73"/>
      <c r="F139" s="73"/>
      <c r="G139" s="73"/>
      <c r="H139" s="75"/>
      <c r="I139" s="73"/>
      <c r="J139" s="73"/>
      <c r="K139" s="73"/>
      <c r="L139" s="73"/>
      <c r="M139" s="100">
        <v>4999147908</v>
      </c>
      <c r="N139" s="73"/>
      <c r="O139" s="73"/>
      <c r="P139" s="73"/>
      <c r="Q139" s="75" t="s">
        <v>143</v>
      </c>
      <c r="R139" s="92">
        <v>37348</v>
      </c>
      <c r="S139" s="73"/>
      <c r="T139" s="73"/>
      <c r="U139" s="246"/>
      <c r="V139" s="246"/>
      <c r="W139" s="246"/>
      <c r="X139" s="246"/>
    </row>
    <row r="140" spans="1:24" ht="12.75">
      <c r="A140" s="251">
        <v>139</v>
      </c>
      <c r="B140" s="102" t="s">
        <v>327</v>
      </c>
      <c r="C140" s="86" t="s">
        <v>197</v>
      </c>
      <c r="D140" s="79"/>
      <c r="E140" s="73"/>
      <c r="F140" s="73"/>
      <c r="G140" s="73"/>
      <c r="H140" s="75"/>
      <c r="I140" s="73"/>
      <c r="J140" s="73"/>
      <c r="K140" s="73"/>
      <c r="L140" s="73"/>
      <c r="M140" s="100">
        <v>4999147908</v>
      </c>
      <c r="N140" s="73"/>
      <c r="O140" s="73"/>
      <c r="P140" s="73"/>
      <c r="Q140" s="75" t="s">
        <v>143</v>
      </c>
      <c r="R140" s="92">
        <v>37357</v>
      </c>
      <c r="S140" s="73"/>
      <c r="T140" s="73"/>
      <c r="U140" s="246"/>
      <c r="V140" s="246"/>
      <c r="W140" s="246"/>
      <c r="X140" s="246"/>
    </row>
    <row r="141" spans="1:24" ht="12.75">
      <c r="A141" s="251">
        <v>140</v>
      </c>
      <c r="B141" s="102" t="s">
        <v>328</v>
      </c>
      <c r="C141" s="86" t="s">
        <v>197</v>
      </c>
      <c r="D141" s="79"/>
      <c r="E141" s="73"/>
      <c r="F141" s="73"/>
      <c r="G141" s="73"/>
      <c r="H141" s="75"/>
      <c r="I141" s="73"/>
      <c r="J141" s="73"/>
      <c r="K141" s="73"/>
      <c r="L141" s="73"/>
      <c r="M141" s="100">
        <v>4999147908</v>
      </c>
      <c r="N141" s="73"/>
      <c r="O141" s="73"/>
      <c r="P141" s="73"/>
      <c r="Q141" s="75" t="s">
        <v>143</v>
      </c>
      <c r="R141" s="92">
        <v>36703</v>
      </c>
      <c r="S141" s="73"/>
      <c r="T141" s="73"/>
      <c r="U141" s="246"/>
      <c r="V141" s="246"/>
      <c r="W141" s="246"/>
      <c r="X141" s="246"/>
    </row>
    <row r="142" spans="1:24" ht="12.75">
      <c r="A142" s="251">
        <v>141</v>
      </c>
      <c r="B142" s="102" t="s">
        <v>329</v>
      </c>
      <c r="C142" s="86" t="s">
        <v>197</v>
      </c>
      <c r="D142" s="79"/>
      <c r="E142" s="73"/>
      <c r="F142" s="73"/>
      <c r="G142" s="73"/>
      <c r="H142" s="75"/>
      <c r="I142" s="73"/>
      <c r="J142" s="73"/>
      <c r="K142" s="73"/>
      <c r="L142" s="73"/>
      <c r="M142" s="100">
        <v>4999147908</v>
      </c>
      <c r="N142" s="73"/>
      <c r="O142" s="73"/>
      <c r="P142" s="73"/>
      <c r="Q142" s="75" t="s">
        <v>143</v>
      </c>
      <c r="R142" s="92">
        <v>36249</v>
      </c>
      <c r="S142" s="73"/>
      <c r="T142" s="73"/>
      <c r="U142" s="246"/>
      <c r="V142" s="246"/>
      <c r="W142" s="246"/>
      <c r="X142" s="246"/>
    </row>
    <row r="143" spans="1:24" ht="12.75">
      <c r="A143" s="251">
        <v>142</v>
      </c>
      <c r="B143" s="102" t="s">
        <v>330</v>
      </c>
      <c r="C143" s="86" t="s">
        <v>197</v>
      </c>
      <c r="D143" s="79"/>
      <c r="E143" s="73"/>
      <c r="F143" s="73"/>
      <c r="G143" s="73"/>
      <c r="H143" s="75"/>
      <c r="I143" s="73"/>
      <c r="J143" s="73"/>
      <c r="K143" s="73"/>
      <c r="L143" s="73"/>
      <c r="M143" s="100">
        <v>4999147908</v>
      </c>
      <c r="N143" s="73"/>
      <c r="O143" s="73"/>
      <c r="P143" s="73"/>
      <c r="Q143" s="75" t="s">
        <v>152</v>
      </c>
      <c r="R143" s="92">
        <v>37808</v>
      </c>
      <c r="S143" s="73"/>
      <c r="T143" s="73"/>
      <c r="U143" s="246"/>
      <c r="V143" s="246"/>
      <c r="W143" s="246"/>
      <c r="X143" s="246"/>
    </row>
    <row r="144" spans="1:24" ht="12.75">
      <c r="A144" s="251">
        <v>143</v>
      </c>
      <c r="B144" s="102" t="s">
        <v>331</v>
      </c>
      <c r="C144" s="86" t="s">
        <v>197</v>
      </c>
      <c r="D144" s="79"/>
      <c r="E144" s="73"/>
      <c r="F144" s="73"/>
      <c r="G144" s="73"/>
      <c r="H144" s="75"/>
      <c r="I144" s="73"/>
      <c r="J144" s="73"/>
      <c r="K144" s="73"/>
      <c r="L144" s="73"/>
      <c r="M144" s="100">
        <v>4999147908</v>
      </c>
      <c r="N144" s="73"/>
      <c r="O144" s="73"/>
      <c r="P144" s="73"/>
      <c r="Q144" s="75" t="s">
        <v>152</v>
      </c>
      <c r="R144" s="92">
        <v>38140</v>
      </c>
      <c r="S144" s="73"/>
      <c r="T144" s="73"/>
      <c r="U144" s="246"/>
      <c r="V144" s="246"/>
      <c r="W144" s="246"/>
      <c r="X144" s="246"/>
    </row>
    <row r="145" spans="1:24" ht="12.75">
      <c r="A145" s="251">
        <v>144</v>
      </c>
      <c r="B145" s="102" t="s">
        <v>332</v>
      </c>
      <c r="C145" s="86" t="s">
        <v>197</v>
      </c>
      <c r="D145" s="79"/>
      <c r="E145" s="73"/>
      <c r="F145" s="73"/>
      <c r="G145" s="73"/>
      <c r="H145" s="75"/>
      <c r="I145" s="73"/>
      <c r="J145" s="73"/>
      <c r="K145" s="73"/>
      <c r="L145" s="73"/>
      <c r="M145" s="100">
        <v>4999121576</v>
      </c>
      <c r="N145" s="73"/>
      <c r="O145" s="73"/>
      <c r="P145" s="73"/>
      <c r="Q145" s="75" t="s">
        <v>143</v>
      </c>
      <c r="R145" s="92">
        <v>32291</v>
      </c>
      <c r="S145" s="73"/>
      <c r="T145" s="73"/>
      <c r="U145" s="246"/>
      <c r="V145" s="246"/>
      <c r="W145" s="246"/>
      <c r="X145" s="246"/>
    </row>
    <row r="146" spans="1:24" ht="12.75">
      <c r="A146" s="251">
        <v>145</v>
      </c>
      <c r="B146" s="102" t="s">
        <v>333</v>
      </c>
      <c r="C146" s="86" t="s">
        <v>197</v>
      </c>
      <c r="D146" s="79"/>
      <c r="E146" s="73"/>
      <c r="F146" s="73"/>
      <c r="G146" s="73"/>
      <c r="H146" s="75"/>
      <c r="I146" s="73"/>
      <c r="J146" s="73"/>
      <c r="K146" s="73"/>
      <c r="L146" s="73"/>
      <c r="M146" s="100">
        <v>4999147908</v>
      </c>
      <c r="N146" s="73"/>
      <c r="O146" s="73"/>
      <c r="P146" s="73"/>
      <c r="Q146" s="75" t="s">
        <v>152</v>
      </c>
      <c r="R146" s="92">
        <v>36991</v>
      </c>
      <c r="S146" s="73"/>
      <c r="T146" s="73"/>
      <c r="U146" s="246"/>
      <c r="V146" s="246"/>
      <c r="W146" s="246"/>
      <c r="X146" s="246"/>
    </row>
    <row r="147" spans="1:24" ht="12.75">
      <c r="A147" s="251">
        <v>146</v>
      </c>
      <c r="B147" s="102" t="s">
        <v>334</v>
      </c>
      <c r="C147" s="86" t="s">
        <v>197</v>
      </c>
      <c r="D147" s="79"/>
      <c r="E147" s="73"/>
      <c r="F147" s="73"/>
      <c r="G147" s="73"/>
      <c r="H147" s="100">
        <v>5341332</v>
      </c>
      <c r="I147" s="73"/>
      <c r="J147" s="73"/>
      <c r="K147" s="73"/>
      <c r="L147" s="73"/>
      <c r="M147" s="100">
        <v>4988310639</v>
      </c>
      <c r="N147" s="73"/>
      <c r="O147" s="73"/>
      <c r="P147" s="73"/>
      <c r="Q147" s="75" t="s">
        <v>143</v>
      </c>
      <c r="R147" s="92">
        <v>33812</v>
      </c>
      <c r="S147" s="73"/>
      <c r="T147" s="73"/>
      <c r="U147" s="246"/>
      <c r="V147" s="246"/>
      <c r="W147" s="246"/>
      <c r="X147" s="246"/>
    </row>
    <row r="148" spans="1:24" ht="12.75">
      <c r="A148" s="251">
        <v>147</v>
      </c>
      <c r="B148" s="102" t="s">
        <v>335</v>
      </c>
      <c r="C148" s="86" t="s">
        <v>186</v>
      </c>
      <c r="D148" s="79"/>
      <c r="E148" s="73"/>
      <c r="F148" s="73"/>
      <c r="G148" s="73"/>
      <c r="H148" s="100">
        <v>2444005</v>
      </c>
      <c r="I148" s="73"/>
      <c r="J148" s="73"/>
      <c r="K148" s="73"/>
      <c r="L148" s="73"/>
      <c r="M148" s="75"/>
      <c r="N148" s="73"/>
      <c r="O148" s="73"/>
      <c r="P148" s="73"/>
      <c r="Q148" s="75" t="s">
        <v>152</v>
      </c>
      <c r="R148" s="92">
        <v>19941</v>
      </c>
      <c r="S148" s="73"/>
      <c r="T148" s="73"/>
      <c r="U148" s="246"/>
      <c r="V148" s="246"/>
      <c r="W148" s="246"/>
      <c r="X148" s="246"/>
    </row>
    <row r="149" spans="1:24" ht="12.75">
      <c r="A149" s="251">
        <v>148</v>
      </c>
      <c r="B149" s="102" t="s">
        <v>336</v>
      </c>
      <c r="C149" s="86" t="s">
        <v>186</v>
      </c>
      <c r="D149" s="79"/>
      <c r="E149" s="73"/>
      <c r="F149" s="73"/>
      <c r="G149" s="73"/>
      <c r="H149" s="100">
        <v>40858083</v>
      </c>
      <c r="I149" s="73"/>
      <c r="J149" s="73"/>
      <c r="K149" s="73"/>
      <c r="L149" s="73"/>
      <c r="M149" s="75"/>
      <c r="N149" s="73"/>
      <c r="O149" s="73"/>
      <c r="P149" s="73"/>
      <c r="Q149" s="75" t="s">
        <v>143</v>
      </c>
      <c r="R149" s="92">
        <v>25209</v>
      </c>
      <c r="S149" s="73"/>
      <c r="T149" s="73"/>
      <c r="U149" s="246"/>
      <c r="V149" s="246"/>
      <c r="W149" s="246"/>
      <c r="X149" s="246"/>
    </row>
    <row r="150" spans="1:24" ht="12.75">
      <c r="A150" s="251">
        <v>149</v>
      </c>
      <c r="B150" s="102" t="s">
        <v>337</v>
      </c>
      <c r="C150" s="86" t="s">
        <v>186</v>
      </c>
      <c r="D150" s="79"/>
      <c r="E150" s="73"/>
      <c r="F150" s="73"/>
      <c r="G150" s="73"/>
      <c r="H150" s="100">
        <v>5807479</v>
      </c>
      <c r="I150" s="73"/>
      <c r="J150" s="73"/>
      <c r="K150" s="73"/>
      <c r="L150" s="73"/>
      <c r="M150" s="75"/>
      <c r="N150" s="73"/>
      <c r="O150" s="73"/>
      <c r="P150" s="73"/>
      <c r="Q150" s="75" t="s">
        <v>152</v>
      </c>
      <c r="R150" s="92">
        <v>36320</v>
      </c>
      <c r="S150" s="73"/>
      <c r="T150" s="73"/>
      <c r="U150" s="246"/>
      <c r="V150" s="246"/>
      <c r="W150" s="246"/>
      <c r="X150" s="246"/>
    </row>
    <row r="151" spans="1:24" ht="12.75">
      <c r="A151" s="251">
        <v>150</v>
      </c>
      <c r="B151" s="102" t="s">
        <v>338</v>
      </c>
      <c r="C151" s="86" t="s">
        <v>186</v>
      </c>
      <c r="D151" s="79"/>
      <c r="E151" s="73"/>
      <c r="F151" s="73"/>
      <c r="G151" s="73"/>
      <c r="H151" s="100">
        <v>5805471</v>
      </c>
      <c r="I151" s="73"/>
      <c r="J151" s="73"/>
      <c r="K151" s="73"/>
      <c r="L151" s="73"/>
      <c r="M151" s="75"/>
      <c r="N151" s="73"/>
      <c r="O151" s="73"/>
      <c r="P151" s="73"/>
      <c r="Q151" s="75" t="s">
        <v>152</v>
      </c>
      <c r="R151" s="92">
        <v>36788</v>
      </c>
      <c r="S151" s="73"/>
      <c r="T151" s="73"/>
      <c r="U151" s="246"/>
      <c r="V151" s="246"/>
      <c r="W151" s="246"/>
      <c r="X151" s="246"/>
    </row>
    <row r="152" spans="1:24" ht="12.75">
      <c r="A152" s="251">
        <v>151</v>
      </c>
      <c r="B152" s="102" t="s">
        <v>339</v>
      </c>
      <c r="C152" s="86" t="s">
        <v>186</v>
      </c>
      <c r="D152" s="79"/>
      <c r="E152" s="73"/>
      <c r="F152" s="73"/>
      <c r="G152" s="73"/>
      <c r="H152" s="100">
        <v>7051965</v>
      </c>
      <c r="I152" s="73"/>
      <c r="J152" s="73"/>
      <c r="K152" s="73"/>
      <c r="L152" s="73"/>
      <c r="M152" s="75"/>
      <c r="N152" s="73"/>
      <c r="O152" s="73"/>
      <c r="P152" s="73"/>
      <c r="Q152" s="75" t="s">
        <v>143</v>
      </c>
      <c r="R152" s="92">
        <v>36941</v>
      </c>
      <c r="S152" s="73"/>
      <c r="T152" s="73"/>
      <c r="U152" s="246"/>
      <c r="V152" s="246"/>
      <c r="W152" s="246"/>
      <c r="X152" s="246"/>
    </row>
    <row r="153" spans="1:24" ht="12.75">
      <c r="A153" s="251">
        <v>152</v>
      </c>
      <c r="B153" s="102" t="s">
        <v>340</v>
      </c>
      <c r="C153" s="86" t="s">
        <v>186</v>
      </c>
      <c r="D153" s="79"/>
      <c r="E153" s="73"/>
      <c r="F153" s="73"/>
      <c r="G153" s="73"/>
      <c r="H153" s="100">
        <v>6787717</v>
      </c>
      <c r="I153" s="73"/>
      <c r="J153" s="73"/>
      <c r="K153" s="73"/>
      <c r="L153" s="73"/>
      <c r="M153" s="75"/>
      <c r="N153" s="73"/>
      <c r="O153" s="73"/>
      <c r="P153" s="73"/>
      <c r="Q153" s="75" t="s">
        <v>143</v>
      </c>
      <c r="R153" s="92">
        <v>36964</v>
      </c>
      <c r="S153" s="73"/>
      <c r="T153" s="73"/>
      <c r="U153" s="246"/>
      <c r="V153" s="246"/>
      <c r="W153" s="246"/>
      <c r="X153" s="246"/>
    </row>
    <row r="154" spans="1:24" ht="12.75">
      <c r="A154" s="251">
        <v>153</v>
      </c>
      <c r="B154" s="102" t="s">
        <v>341</v>
      </c>
      <c r="C154" s="86" t="s">
        <v>186</v>
      </c>
      <c r="D154" s="79"/>
      <c r="E154" s="73"/>
      <c r="F154" s="73"/>
      <c r="G154" s="73"/>
      <c r="H154" s="100">
        <v>6691293</v>
      </c>
      <c r="I154" s="73"/>
      <c r="J154" s="73"/>
      <c r="K154" s="73"/>
      <c r="L154" s="73"/>
      <c r="M154" s="75"/>
      <c r="N154" s="73"/>
      <c r="O154" s="73"/>
      <c r="P154" s="73"/>
      <c r="Q154" s="75" t="s">
        <v>143</v>
      </c>
      <c r="R154" s="92">
        <v>36477</v>
      </c>
      <c r="S154" s="73"/>
      <c r="T154" s="73"/>
      <c r="U154" s="246"/>
      <c r="V154" s="246"/>
      <c r="W154" s="246"/>
      <c r="X154" s="246"/>
    </row>
    <row r="155" spans="1:24" ht="12.75">
      <c r="A155" s="251">
        <v>154</v>
      </c>
      <c r="B155" s="102" t="s">
        <v>342</v>
      </c>
      <c r="C155" s="86" t="s">
        <v>186</v>
      </c>
      <c r="D155" s="79"/>
      <c r="E155" s="73"/>
      <c r="F155" s="73"/>
      <c r="G155" s="73"/>
      <c r="H155" s="100">
        <v>6979828</v>
      </c>
      <c r="I155" s="73"/>
      <c r="J155" s="73"/>
      <c r="K155" s="73"/>
      <c r="L155" s="73"/>
      <c r="M155" s="75"/>
      <c r="N155" s="73"/>
      <c r="O155" s="73"/>
      <c r="P155" s="73"/>
      <c r="Q155" s="75" t="s">
        <v>143</v>
      </c>
      <c r="R155" s="92">
        <v>36178</v>
      </c>
      <c r="S155" s="73"/>
      <c r="T155" s="73"/>
      <c r="U155" s="246"/>
      <c r="V155" s="246"/>
      <c r="W155" s="246"/>
      <c r="X155" s="246"/>
    </row>
    <row r="156" spans="1:24" ht="12.75">
      <c r="A156" s="251">
        <v>155</v>
      </c>
      <c r="B156" s="102" t="s">
        <v>343</v>
      </c>
      <c r="C156" s="86" t="s">
        <v>186</v>
      </c>
      <c r="D156" s="79"/>
      <c r="E156" s="73"/>
      <c r="F156" s="73"/>
      <c r="G156" s="73"/>
      <c r="H156" s="100">
        <v>6695774</v>
      </c>
      <c r="I156" s="73"/>
      <c r="J156" s="73"/>
      <c r="K156" s="73"/>
      <c r="L156" s="73"/>
      <c r="M156" s="75"/>
      <c r="N156" s="73"/>
      <c r="O156" s="73"/>
      <c r="P156" s="73"/>
      <c r="Q156" s="75" t="s">
        <v>143</v>
      </c>
      <c r="R156" s="92">
        <v>35677</v>
      </c>
      <c r="S156" s="73"/>
      <c r="T156" s="73"/>
      <c r="U156" s="246"/>
      <c r="V156" s="246"/>
      <c r="W156" s="246"/>
      <c r="X156" s="246"/>
    </row>
    <row r="157" spans="1:24" ht="12.75">
      <c r="A157" s="251">
        <v>156</v>
      </c>
      <c r="B157" s="102" t="s">
        <v>344</v>
      </c>
      <c r="C157" s="86" t="s">
        <v>186</v>
      </c>
      <c r="D157" s="79"/>
      <c r="E157" s="73"/>
      <c r="F157" s="73"/>
      <c r="G157" s="73"/>
      <c r="H157" s="100">
        <v>328252505</v>
      </c>
      <c r="I157" s="73"/>
      <c r="J157" s="73"/>
      <c r="K157" s="73"/>
      <c r="L157" s="73"/>
      <c r="M157" s="75"/>
      <c r="N157" s="73"/>
      <c r="O157" s="73"/>
      <c r="P157" s="73"/>
      <c r="Q157" s="75" t="s">
        <v>143</v>
      </c>
      <c r="R157" s="92">
        <v>32693</v>
      </c>
      <c r="S157" s="73"/>
      <c r="T157" s="73"/>
      <c r="U157" s="246"/>
      <c r="V157" s="246"/>
      <c r="W157" s="246"/>
      <c r="X157" s="246"/>
    </row>
    <row r="158" spans="1:24" ht="12.75">
      <c r="A158" s="251">
        <v>157</v>
      </c>
      <c r="B158" s="102" t="s">
        <v>345</v>
      </c>
      <c r="C158" s="86" t="s">
        <v>186</v>
      </c>
      <c r="D158" s="79"/>
      <c r="E158" s="73"/>
      <c r="F158" s="73"/>
      <c r="G158" s="73"/>
      <c r="H158" s="100">
        <v>3647121</v>
      </c>
      <c r="I158" s="73"/>
      <c r="J158" s="73"/>
      <c r="K158" s="73"/>
      <c r="L158" s="73"/>
      <c r="M158" s="75"/>
      <c r="N158" s="73"/>
      <c r="O158" s="73"/>
      <c r="P158" s="73"/>
      <c r="Q158" s="75" t="s">
        <v>143</v>
      </c>
      <c r="R158" s="92">
        <v>30547</v>
      </c>
      <c r="S158" s="73"/>
      <c r="T158" s="73"/>
      <c r="U158" s="246"/>
      <c r="V158" s="246"/>
      <c r="W158" s="246"/>
      <c r="X158" s="246"/>
    </row>
    <row r="159" spans="1:24" ht="12.75">
      <c r="A159" s="251">
        <v>158</v>
      </c>
      <c r="B159" s="102" t="s">
        <v>346</v>
      </c>
      <c r="C159" s="86" t="s">
        <v>186</v>
      </c>
      <c r="D159" s="79"/>
      <c r="E159" s="73"/>
      <c r="F159" s="73"/>
      <c r="G159" s="73"/>
      <c r="H159" s="100">
        <v>10095128</v>
      </c>
      <c r="I159" s="73"/>
      <c r="J159" s="73"/>
      <c r="K159" s="73"/>
      <c r="L159" s="73"/>
      <c r="M159" s="75"/>
      <c r="N159" s="73"/>
      <c r="O159" s="73"/>
      <c r="P159" s="73"/>
      <c r="Q159" s="75" t="s">
        <v>143</v>
      </c>
      <c r="R159" s="92">
        <v>22678</v>
      </c>
      <c r="S159" s="73"/>
      <c r="T159" s="73"/>
      <c r="U159" s="246"/>
      <c r="V159" s="246"/>
      <c r="W159" s="246"/>
      <c r="X159" s="246"/>
    </row>
    <row r="160" spans="1:24" ht="12.75">
      <c r="A160" s="251">
        <v>159</v>
      </c>
      <c r="B160" s="102" t="s">
        <v>347</v>
      </c>
      <c r="C160" s="86" t="s">
        <v>157</v>
      </c>
      <c r="D160" s="79"/>
      <c r="E160" s="73"/>
      <c r="F160" s="73"/>
      <c r="G160" s="73"/>
      <c r="H160" s="91">
        <v>5673785</v>
      </c>
      <c r="I160" s="73"/>
      <c r="J160" s="73"/>
      <c r="K160" s="73"/>
      <c r="L160" s="73"/>
      <c r="M160" s="75"/>
      <c r="N160" s="73"/>
      <c r="O160" s="73"/>
      <c r="P160" s="73"/>
      <c r="Q160" s="75" t="s">
        <v>143</v>
      </c>
      <c r="R160" s="92">
        <v>36425</v>
      </c>
      <c r="S160" s="73"/>
      <c r="T160" s="73"/>
      <c r="U160" s="246"/>
      <c r="V160" s="246"/>
      <c r="W160" s="246"/>
      <c r="X160" s="246"/>
    </row>
    <row r="161" spans="1:24" ht="12.75">
      <c r="A161" s="251">
        <v>160</v>
      </c>
      <c r="B161" s="102" t="s">
        <v>348</v>
      </c>
      <c r="C161" s="86" t="s">
        <v>270</v>
      </c>
      <c r="D161" s="79"/>
      <c r="E161" s="73"/>
      <c r="F161" s="73"/>
      <c r="G161" s="73"/>
      <c r="H161" s="91">
        <v>7017541</v>
      </c>
      <c r="I161" s="73"/>
      <c r="J161" s="73"/>
      <c r="K161" s="73"/>
      <c r="L161" s="73"/>
      <c r="M161" s="100" t="s">
        <v>349</v>
      </c>
      <c r="N161" s="73"/>
      <c r="O161" s="73"/>
      <c r="P161" s="73"/>
      <c r="Q161" s="75" t="s">
        <v>143</v>
      </c>
      <c r="R161" s="92">
        <v>36895</v>
      </c>
      <c r="S161" s="73"/>
      <c r="T161" s="73"/>
      <c r="U161" s="246"/>
      <c r="V161" s="246"/>
      <c r="W161" s="246"/>
      <c r="X161" s="246"/>
    </row>
    <row r="162" spans="1:24" ht="12.75">
      <c r="A162" s="251">
        <v>161</v>
      </c>
      <c r="B162" s="102" t="s">
        <v>350</v>
      </c>
      <c r="C162" s="86" t="s">
        <v>270</v>
      </c>
      <c r="D162" s="79"/>
      <c r="E162" s="73"/>
      <c r="F162" s="73"/>
      <c r="G162" s="73"/>
      <c r="H162" s="91">
        <v>6750076</v>
      </c>
      <c r="I162" s="73"/>
      <c r="J162" s="73"/>
      <c r="K162" s="73"/>
      <c r="L162" s="73"/>
      <c r="M162" s="100" t="s">
        <v>351</v>
      </c>
      <c r="N162" s="73"/>
      <c r="O162" s="73"/>
      <c r="P162" s="73"/>
      <c r="Q162" s="75" t="s">
        <v>152</v>
      </c>
      <c r="R162" s="92">
        <v>37453</v>
      </c>
      <c r="S162" s="73"/>
      <c r="T162" s="73"/>
      <c r="U162" s="246"/>
      <c r="V162" s="246"/>
      <c r="W162" s="246"/>
      <c r="X162" s="246"/>
    </row>
    <row r="163" spans="1:24" ht="12.75">
      <c r="A163" s="251">
        <v>162</v>
      </c>
      <c r="B163" s="102" t="s">
        <v>352</v>
      </c>
      <c r="C163" s="86" t="s">
        <v>270</v>
      </c>
      <c r="D163" s="79"/>
      <c r="E163" s="73"/>
      <c r="F163" s="73"/>
      <c r="G163" s="73"/>
      <c r="H163" s="91">
        <v>6423603</v>
      </c>
      <c r="I163" s="73"/>
      <c r="J163" s="73"/>
      <c r="K163" s="73"/>
      <c r="L163" s="73"/>
      <c r="M163" s="100" t="s">
        <v>353</v>
      </c>
      <c r="N163" s="73"/>
      <c r="O163" s="73"/>
      <c r="P163" s="73"/>
      <c r="Q163" s="75" t="s">
        <v>143</v>
      </c>
      <c r="R163" s="92">
        <v>37700</v>
      </c>
      <c r="S163" s="73"/>
      <c r="T163" s="73"/>
      <c r="U163" s="246"/>
      <c r="V163" s="246"/>
      <c r="W163" s="246"/>
      <c r="X163" s="246"/>
    </row>
    <row r="164" spans="1:24" ht="12.75">
      <c r="A164" s="251">
        <v>163</v>
      </c>
      <c r="B164" s="102" t="s">
        <v>354</v>
      </c>
      <c r="C164" s="86" t="s">
        <v>270</v>
      </c>
      <c r="D164" s="79"/>
      <c r="E164" s="73"/>
      <c r="F164" s="73"/>
      <c r="G164" s="73"/>
      <c r="H164" s="91">
        <v>6423602</v>
      </c>
      <c r="I164" s="73"/>
      <c r="J164" s="73"/>
      <c r="K164" s="73"/>
      <c r="L164" s="73"/>
      <c r="M164" s="100" t="s">
        <v>353</v>
      </c>
      <c r="N164" s="73"/>
      <c r="O164" s="73"/>
      <c r="P164" s="73"/>
      <c r="Q164" s="75" t="s">
        <v>143</v>
      </c>
      <c r="R164" s="92">
        <v>38338</v>
      </c>
      <c r="S164" s="73"/>
      <c r="T164" s="73"/>
      <c r="U164" s="246"/>
      <c r="V164" s="246"/>
      <c r="W164" s="246"/>
      <c r="X164" s="246"/>
    </row>
    <row r="165" spans="1:24" ht="12.75">
      <c r="A165" s="251">
        <v>164</v>
      </c>
      <c r="B165" s="102" t="s">
        <v>355</v>
      </c>
      <c r="C165" s="86" t="s">
        <v>270</v>
      </c>
      <c r="D165" s="79"/>
      <c r="E165" s="73"/>
      <c r="F165" s="73"/>
      <c r="G165" s="73"/>
      <c r="H165" s="91">
        <v>6190708</v>
      </c>
      <c r="I165" s="73"/>
      <c r="J165" s="73"/>
      <c r="K165" s="73"/>
      <c r="L165" s="73"/>
      <c r="M165" s="100" t="s">
        <v>356</v>
      </c>
      <c r="N165" s="73"/>
      <c r="O165" s="73"/>
      <c r="P165" s="73"/>
      <c r="Q165" s="75" t="s">
        <v>143</v>
      </c>
      <c r="R165" s="92">
        <v>37895</v>
      </c>
      <c r="S165" s="73"/>
      <c r="T165" s="73"/>
      <c r="U165" s="246"/>
      <c r="V165" s="246"/>
      <c r="W165" s="246"/>
      <c r="X165" s="246"/>
    </row>
    <row r="166" spans="1:24" ht="12.75">
      <c r="A166" s="251">
        <v>165</v>
      </c>
      <c r="B166" s="102" t="s">
        <v>357</v>
      </c>
      <c r="C166" s="86" t="s">
        <v>270</v>
      </c>
      <c r="D166" s="79"/>
      <c r="E166" s="73"/>
      <c r="F166" s="73"/>
      <c r="G166" s="73"/>
      <c r="H166" s="75"/>
      <c r="I166" s="73"/>
      <c r="J166" s="73"/>
      <c r="K166" s="73"/>
      <c r="L166" s="73"/>
      <c r="M166" s="100" t="s">
        <v>358</v>
      </c>
      <c r="N166" s="73"/>
      <c r="O166" s="73"/>
      <c r="P166" s="73"/>
      <c r="Q166" s="75" t="s">
        <v>143</v>
      </c>
      <c r="R166" s="92">
        <v>36203</v>
      </c>
      <c r="S166" s="73"/>
      <c r="T166" s="73"/>
      <c r="U166" s="246"/>
      <c r="V166" s="246"/>
      <c r="W166" s="246"/>
      <c r="X166" s="246"/>
    </row>
    <row r="167" spans="1:24" ht="12.75">
      <c r="A167" s="251">
        <v>166</v>
      </c>
      <c r="B167" s="102" t="s">
        <v>359</v>
      </c>
      <c r="C167" s="86" t="s">
        <v>270</v>
      </c>
      <c r="D167" s="79"/>
      <c r="E167" s="73"/>
      <c r="F167" s="73"/>
      <c r="G167" s="73"/>
      <c r="H167" s="75"/>
      <c r="I167" s="73"/>
      <c r="J167" s="73"/>
      <c r="K167" s="73"/>
      <c r="L167" s="73"/>
      <c r="M167" s="100" t="s">
        <v>360</v>
      </c>
      <c r="N167" s="73"/>
      <c r="O167" s="73"/>
      <c r="P167" s="73"/>
      <c r="Q167" s="75" t="s">
        <v>143</v>
      </c>
      <c r="R167" s="92">
        <v>37072</v>
      </c>
      <c r="S167" s="73"/>
      <c r="T167" s="73"/>
      <c r="U167" s="246"/>
      <c r="V167" s="246"/>
      <c r="W167" s="246"/>
      <c r="X167" s="246"/>
    </row>
    <row r="168" spans="1:24" ht="12.75">
      <c r="A168" s="251">
        <v>167</v>
      </c>
      <c r="B168" s="97" t="s">
        <v>361</v>
      </c>
      <c r="C168" s="86" t="s">
        <v>270</v>
      </c>
      <c r="D168" s="79"/>
      <c r="E168" s="73"/>
      <c r="F168" s="73"/>
      <c r="G168" s="73"/>
      <c r="H168" s="75">
        <v>6338934</v>
      </c>
      <c r="I168" s="73"/>
      <c r="J168" s="73"/>
      <c r="K168" s="73"/>
      <c r="L168" s="73"/>
      <c r="M168" s="75"/>
      <c r="N168" s="73"/>
      <c r="O168" s="73"/>
      <c r="P168" s="73"/>
      <c r="Q168" s="75" t="s">
        <v>143</v>
      </c>
      <c r="R168" s="76">
        <v>40638</v>
      </c>
      <c r="S168" s="73"/>
      <c r="T168" s="73"/>
      <c r="U168" s="246"/>
      <c r="V168" s="246"/>
      <c r="W168" s="246"/>
      <c r="X168" s="246"/>
    </row>
    <row r="169" spans="1:24" ht="12.75">
      <c r="A169" s="251">
        <v>168</v>
      </c>
      <c r="B169" s="97" t="s">
        <v>362</v>
      </c>
      <c r="C169" s="86" t="s">
        <v>270</v>
      </c>
      <c r="D169" s="79"/>
      <c r="E169" s="73"/>
      <c r="F169" s="73"/>
      <c r="G169" s="73"/>
      <c r="H169" s="75"/>
      <c r="I169" s="73"/>
      <c r="J169" s="73"/>
      <c r="K169" s="73"/>
      <c r="L169" s="73"/>
      <c r="M169" s="75"/>
      <c r="N169" s="73"/>
      <c r="O169" s="73"/>
      <c r="P169" s="73"/>
      <c r="Q169" s="75" t="s">
        <v>143</v>
      </c>
      <c r="R169" s="76">
        <v>37001</v>
      </c>
      <c r="S169" s="73"/>
      <c r="T169" s="73"/>
      <c r="U169" s="246"/>
      <c r="V169" s="246"/>
      <c r="W169" s="246"/>
      <c r="X169" s="246"/>
    </row>
    <row r="170" spans="1:24" ht="12.75">
      <c r="A170" s="251">
        <v>169</v>
      </c>
      <c r="B170" s="97" t="s">
        <v>363</v>
      </c>
      <c r="C170" s="86" t="s">
        <v>270</v>
      </c>
      <c r="D170" s="79"/>
      <c r="E170" s="73"/>
      <c r="F170" s="73"/>
      <c r="G170" s="73"/>
      <c r="H170" s="75"/>
      <c r="I170" s="73"/>
      <c r="J170" s="73"/>
      <c r="K170" s="73"/>
      <c r="L170" s="73"/>
      <c r="M170" s="75"/>
      <c r="N170" s="73"/>
      <c r="O170" s="73"/>
      <c r="P170" s="73"/>
      <c r="Q170" s="75" t="s">
        <v>143</v>
      </c>
      <c r="R170" s="76">
        <v>36712</v>
      </c>
      <c r="S170" s="73"/>
      <c r="T170" s="73"/>
      <c r="U170" s="246"/>
      <c r="V170" s="246"/>
      <c r="W170" s="246"/>
      <c r="X170" s="246"/>
    </row>
    <row r="171" spans="1:24" ht="12.75">
      <c r="A171" s="251">
        <v>170</v>
      </c>
      <c r="B171" s="97" t="s">
        <v>364</v>
      </c>
      <c r="C171" s="86" t="s">
        <v>270</v>
      </c>
      <c r="D171" s="79"/>
      <c r="E171" s="73"/>
      <c r="F171" s="73"/>
      <c r="G171" s="73"/>
      <c r="H171" s="75"/>
      <c r="I171" s="73"/>
      <c r="J171" s="73"/>
      <c r="K171" s="73"/>
      <c r="L171" s="73"/>
      <c r="M171" s="75"/>
      <c r="N171" s="73"/>
      <c r="O171" s="73"/>
      <c r="P171" s="73"/>
      <c r="Q171" s="75" t="s">
        <v>143</v>
      </c>
      <c r="R171" s="76">
        <v>36572</v>
      </c>
      <c r="S171" s="73"/>
      <c r="T171" s="73"/>
      <c r="U171" s="246"/>
      <c r="V171" s="246"/>
      <c r="W171" s="246"/>
      <c r="X171" s="246"/>
    </row>
    <row r="172" spans="1:24" ht="12.75">
      <c r="A172" s="251">
        <v>171</v>
      </c>
      <c r="B172" s="97" t="s">
        <v>365</v>
      </c>
      <c r="C172" s="86" t="s">
        <v>270</v>
      </c>
      <c r="D172" s="79"/>
      <c r="E172" s="73"/>
      <c r="F172" s="73"/>
      <c r="G172" s="73"/>
      <c r="H172" s="75"/>
      <c r="I172" s="73"/>
      <c r="J172" s="73"/>
      <c r="K172" s="73"/>
      <c r="L172" s="73"/>
      <c r="M172" s="75"/>
      <c r="N172" s="73"/>
      <c r="O172" s="73"/>
      <c r="P172" s="73"/>
      <c r="Q172" s="75" t="s">
        <v>143</v>
      </c>
      <c r="R172" s="76">
        <v>28195</v>
      </c>
      <c r="S172" s="73"/>
      <c r="T172" s="73"/>
      <c r="U172" s="246"/>
      <c r="V172" s="246"/>
      <c r="W172" s="246"/>
      <c r="X172" s="246"/>
    </row>
    <row r="173" spans="1:24" ht="12.75">
      <c r="A173" s="251">
        <v>172</v>
      </c>
      <c r="B173" s="97" t="s">
        <v>366</v>
      </c>
      <c r="C173" s="86" t="s">
        <v>270</v>
      </c>
      <c r="D173" s="79"/>
      <c r="E173" s="73"/>
      <c r="F173" s="73"/>
      <c r="G173" s="73"/>
      <c r="H173" s="75"/>
      <c r="I173" s="73"/>
      <c r="J173" s="73"/>
      <c r="K173" s="73"/>
      <c r="L173" s="73"/>
      <c r="M173" s="75"/>
      <c r="N173" s="73"/>
      <c r="O173" s="73"/>
      <c r="P173" s="73"/>
      <c r="Q173" s="75" t="s">
        <v>143</v>
      </c>
      <c r="R173" s="76">
        <v>37209</v>
      </c>
      <c r="S173" s="73"/>
      <c r="T173" s="73"/>
      <c r="U173" s="246"/>
      <c r="V173" s="246"/>
      <c r="W173" s="246"/>
      <c r="X173" s="246"/>
    </row>
    <row r="174" spans="1:24" ht="12.75">
      <c r="A174" s="251">
        <v>173</v>
      </c>
      <c r="B174" s="97" t="s">
        <v>367</v>
      </c>
      <c r="C174" s="86" t="s">
        <v>270</v>
      </c>
      <c r="D174" s="79"/>
      <c r="E174" s="73"/>
      <c r="F174" s="73"/>
      <c r="G174" s="73"/>
      <c r="H174" s="75"/>
      <c r="I174" s="73"/>
      <c r="J174" s="73"/>
      <c r="K174" s="73"/>
      <c r="L174" s="73"/>
      <c r="M174" s="75"/>
      <c r="N174" s="73"/>
      <c r="O174" s="73"/>
      <c r="P174" s="73"/>
      <c r="Q174" s="75" t="s">
        <v>143</v>
      </c>
      <c r="R174" s="76">
        <v>37649</v>
      </c>
      <c r="S174" s="73"/>
      <c r="T174" s="73"/>
      <c r="U174" s="246"/>
      <c r="V174" s="246"/>
      <c r="W174" s="246"/>
      <c r="X174" s="246"/>
    </row>
    <row r="175" spans="1:24" ht="12.75">
      <c r="A175" s="251">
        <v>174</v>
      </c>
      <c r="B175" s="97" t="s">
        <v>368</v>
      </c>
      <c r="C175" s="86" t="s">
        <v>270</v>
      </c>
      <c r="D175" s="79"/>
      <c r="E175" s="73"/>
      <c r="F175" s="73"/>
      <c r="G175" s="73"/>
      <c r="H175" s="75"/>
      <c r="I175" s="73"/>
      <c r="J175" s="73"/>
      <c r="K175" s="73"/>
      <c r="L175" s="73"/>
      <c r="M175" s="75"/>
      <c r="N175" s="73"/>
      <c r="O175" s="73"/>
      <c r="P175" s="73"/>
      <c r="Q175" s="75" t="s">
        <v>143</v>
      </c>
      <c r="R175" s="76">
        <v>36600</v>
      </c>
      <c r="S175" s="73"/>
      <c r="T175" s="73"/>
      <c r="U175" s="246"/>
      <c r="V175" s="246"/>
      <c r="W175" s="246"/>
      <c r="X175" s="246"/>
    </row>
    <row r="176" spans="1:24" ht="12.75">
      <c r="A176" s="251">
        <v>175</v>
      </c>
      <c r="B176" s="97" t="s">
        <v>369</v>
      </c>
      <c r="C176" s="86" t="s">
        <v>270</v>
      </c>
      <c r="D176" s="79"/>
      <c r="E176" s="73"/>
      <c r="F176" s="73"/>
      <c r="G176" s="73"/>
      <c r="H176" s="75"/>
      <c r="I176" s="73"/>
      <c r="J176" s="73"/>
      <c r="K176" s="73"/>
      <c r="L176" s="73"/>
      <c r="M176" s="75"/>
      <c r="N176" s="73"/>
      <c r="O176" s="73"/>
      <c r="P176" s="73"/>
      <c r="Q176" s="75" t="s">
        <v>143</v>
      </c>
      <c r="R176" s="76">
        <v>36686</v>
      </c>
      <c r="S176" s="73"/>
      <c r="T176" s="73"/>
      <c r="U176" s="246"/>
      <c r="V176" s="246"/>
      <c r="W176" s="246"/>
      <c r="X176" s="246"/>
    </row>
    <row r="177" spans="1:24" ht="12.75">
      <c r="A177" s="251">
        <v>176</v>
      </c>
      <c r="B177" s="97" t="s">
        <v>370</v>
      </c>
      <c r="C177" s="86" t="s">
        <v>157</v>
      </c>
      <c r="D177" s="79"/>
      <c r="E177" s="73"/>
      <c r="F177" s="73"/>
      <c r="G177" s="73"/>
      <c r="H177" s="75">
        <v>6664359</v>
      </c>
      <c r="I177" s="73"/>
      <c r="J177" s="73"/>
      <c r="K177" s="73"/>
      <c r="L177" s="73"/>
      <c r="M177" s="75"/>
      <c r="N177" s="73"/>
      <c r="O177" s="73"/>
      <c r="P177" s="73"/>
      <c r="Q177" s="75" t="s">
        <v>143</v>
      </c>
      <c r="R177" s="76">
        <v>38709</v>
      </c>
      <c r="S177" s="73"/>
      <c r="T177" s="73"/>
      <c r="U177" s="246"/>
      <c r="V177" s="246"/>
      <c r="W177" s="246"/>
      <c r="X177" s="246"/>
    </row>
    <row r="178" spans="1:24" ht="12.75">
      <c r="A178" s="251">
        <v>177</v>
      </c>
      <c r="B178" s="97" t="s">
        <v>371</v>
      </c>
      <c r="C178" s="86" t="s">
        <v>157</v>
      </c>
      <c r="D178" s="79"/>
      <c r="E178" s="73"/>
      <c r="F178" s="73"/>
      <c r="G178" s="73"/>
      <c r="H178" s="75">
        <v>3282810</v>
      </c>
      <c r="I178" s="73"/>
      <c r="J178" s="73"/>
      <c r="K178" s="73"/>
      <c r="L178" s="73"/>
      <c r="M178" s="75"/>
      <c r="N178" s="73"/>
      <c r="O178" s="73"/>
      <c r="P178" s="73"/>
      <c r="Q178" s="75" t="s">
        <v>143</v>
      </c>
      <c r="R178" s="76">
        <v>29190</v>
      </c>
      <c r="S178" s="73"/>
      <c r="T178" s="73"/>
      <c r="U178" s="246"/>
      <c r="V178" s="246"/>
      <c r="W178" s="246"/>
      <c r="X178" s="246"/>
    </row>
    <row r="179" spans="1:24" ht="12.75">
      <c r="A179" s="251">
        <v>178</v>
      </c>
      <c r="B179" s="97" t="s">
        <v>372</v>
      </c>
      <c r="C179" s="86" t="s">
        <v>157</v>
      </c>
      <c r="D179" s="79"/>
      <c r="E179" s="73"/>
      <c r="F179" s="73"/>
      <c r="G179" s="73"/>
      <c r="H179" s="75" t="s">
        <v>373</v>
      </c>
      <c r="I179" s="73"/>
      <c r="J179" s="73"/>
      <c r="K179" s="73"/>
      <c r="L179" s="73"/>
      <c r="M179" s="75"/>
      <c r="N179" s="73"/>
      <c r="O179" s="73"/>
      <c r="P179" s="73"/>
      <c r="Q179" s="75" t="s">
        <v>152</v>
      </c>
      <c r="R179" s="76">
        <v>28946</v>
      </c>
      <c r="S179" s="73"/>
      <c r="T179" s="73"/>
      <c r="U179" s="246"/>
      <c r="V179" s="246"/>
      <c r="W179" s="246"/>
      <c r="X179" s="246"/>
    </row>
    <row r="180" spans="1:24" ht="12.75">
      <c r="A180" s="251">
        <v>179</v>
      </c>
      <c r="B180" s="97" t="s">
        <v>374</v>
      </c>
      <c r="C180" s="86" t="s">
        <v>157</v>
      </c>
      <c r="D180" s="79"/>
      <c r="E180" s="73"/>
      <c r="F180" s="73"/>
      <c r="G180" s="73"/>
      <c r="H180" s="75" t="s">
        <v>375</v>
      </c>
      <c r="I180" s="73"/>
      <c r="J180" s="73"/>
      <c r="K180" s="73"/>
      <c r="L180" s="73"/>
      <c r="M180" s="75"/>
      <c r="N180" s="73"/>
      <c r="O180" s="73"/>
      <c r="P180" s="73"/>
      <c r="Q180" s="75" t="s">
        <v>152</v>
      </c>
      <c r="R180" s="76">
        <v>37036</v>
      </c>
      <c r="S180" s="73"/>
      <c r="T180" s="73"/>
      <c r="U180" s="246"/>
      <c r="V180" s="246"/>
      <c r="W180" s="246"/>
      <c r="X180" s="246"/>
    </row>
    <row r="181" spans="1:24" ht="12.75">
      <c r="A181" s="251">
        <v>180</v>
      </c>
      <c r="B181" s="97" t="s">
        <v>376</v>
      </c>
      <c r="C181" s="86" t="s">
        <v>157</v>
      </c>
      <c r="D181" s="79"/>
      <c r="E181" s="73"/>
      <c r="F181" s="73"/>
      <c r="G181" s="73"/>
      <c r="H181" s="75" t="s">
        <v>377</v>
      </c>
      <c r="I181" s="73"/>
      <c r="J181" s="73"/>
      <c r="K181" s="73"/>
      <c r="L181" s="73"/>
      <c r="M181" s="75"/>
      <c r="N181" s="73"/>
      <c r="O181" s="73"/>
      <c r="P181" s="73"/>
      <c r="Q181" s="75" t="s">
        <v>152</v>
      </c>
      <c r="R181" s="76">
        <v>25348</v>
      </c>
      <c r="S181" s="73"/>
      <c r="T181" s="73"/>
      <c r="U181" s="246"/>
      <c r="V181" s="246"/>
      <c r="W181" s="246"/>
      <c r="X181" s="246"/>
    </row>
    <row r="182" spans="1:24" ht="12.75">
      <c r="A182" s="251">
        <v>181</v>
      </c>
      <c r="B182" s="97" t="s">
        <v>378</v>
      </c>
      <c r="C182" s="86" t="s">
        <v>157</v>
      </c>
      <c r="D182" s="79"/>
      <c r="E182" s="73"/>
      <c r="F182" s="73"/>
      <c r="G182" s="73"/>
      <c r="H182" s="75">
        <v>3362141</v>
      </c>
      <c r="I182" s="73"/>
      <c r="J182" s="73"/>
      <c r="K182" s="73"/>
      <c r="L182" s="73"/>
      <c r="M182" s="75"/>
      <c r="N182" s="73"/>
      <c r="O182" s="73"/>
      <c r="P182" s="73"/>
      <c r="Q182" s="75" t="s">
        <v>143</v>
      </c>
      <c r="R182" s="76">
        <v>30422</v>
      </c>
      <c r="S182" s="73"/>
      <c r="T182" s="73"/>
      <c r="U182" s="246"/>
      <c r="V182" s="246"/>
      <c r="W182" s="246"/>
      <c r="X182" s="246"/>
    </row>
    <row r="183" spans="1:24" ht="12.75">
      <c r="A183" s="251">
        <v>182</v>
      </c>
      <c r="B183" s="97" t="s">
        <v>379</v>
      </c>
      <c r="C183" s="86" t="s">
        <v>197</v>
      </c>
      <c r="D183" s="79"/>
      <c r="E183" s="73"/>
      <c r="F183" s="73"/>
      <c r="G183" s="73"/>
      <c r="H183" s="75">
        <v>5007786</v>
      </c>
      <c r="I183" s="73"/>
      <c r="J183" s="73"/>
      <c r="K183" s="73"/>
      <c r="L183" s="73"/>
      <c r="M183" s="75">
        <v>4999196758</v>
      </c>
      <c r="N183" s="73"/>
      <c r="O183" s="73"/>
      <c r="P183" s="73"/>
      <c r="Q183" s="75" t="s">
        <v>143</v>
      </c>
      <c r="R183" s="76">
        <v>32340</v>
      </c>
      <c r="S183" s="73"/>
      <c r="T183" s="73"/>
      <c r="U183" s="246"/>
      <c r="V183" s="246"/>
      <c r="W183" s="246"/>
      <c r="X183" s="246"/>
    </row>
    <row r="184" spans="1:24" ht="12.75">
      <c r="A184" s="251">
        <v>183</v>
      </c>
      <c r="B184" s="97" t="s">
        <v>380</v>
      </c>
      <c r="C184" s="86" t="s">
        <v>197</v>
      </c>
      <c r="D184" s="79"/>
      <c r="E184" s="73"/>
      <c r="F184" s="73"/>
      <c r="G184" s="73"/>
      <c r="H184" s="75">
        <v>4152680</v>
      </c>
      <c r="I184" s="73"/>
      <c r="J184" s="73"/>
      <c r="K184" s="73"/>
      <c r="L184" s="73"/>
      <c r="M184" s="75">
        <v>4988260946</v>
      </c>
      <c r="N184" s="73"/>
      <c r="O184" s="73"/>
      <c r="P184" s="73"/>
      <c r="Q184" s="75" t="s">
        <v>143</v>
      </c>
      <c r="R184" s="76">
        <v>32256</v>
      </c>
      <c r="S184" s="73"/>
      <c r="T184" s="73"/>
      <c r="U184" s="246"/>
      <c r="V184" s="246"/>
      <c r="W184" s="246"/>
      <c r="X184" s="246"/>
    </row>
    <row r="185" spans="1:24" ht="12.75">
      <c r="A185" s="251">
        <v>184</v>
      </c>
      <c r="B185" s="97" t="s">
        <v>381</v>
      </c>
      <c r="C185" s="86" t="s">
        <v>197</v>
      </c>
      <c r="D185" s="79"/>
      <c r="E185" s="73"/>
      <c r="F185" s="73"/>
      <c r="G185" s="73"/>
      <c r="H185" s="75">
        <v>4216302</v>
      </c>
      <c r="I185" s="73"/>
      <c r="J185" s="73"/>
      <c r="K185" s="73"/>
      <c r="L185" s="73"/>
      <c r="M185" s="75">
        <v>4999157868</v>
      </c>
      <c r="N185" s="73"/>
      <c r="O185" s="73"/>
      <c r="P185" s="73"/>
      <c r="Q185" s="75" t="s">
        <v>143</v>
      </c>
      <c r="R185" s="76">
        <v>30805</v>
      </c>
      <c r="S185" s="73"/>
      <c r="T185" s="73"/>
      <c r="U185" s="246"/>
      <c r="V185" s="246"/>
      <c r="W185" s="246"/>
      <c r="X185" s="246"/>
    </row>
    <row r="186" spans="1:24" ht="12.75">
      <c r="A186" s="251">
        <v>185</v>
      </c>
      <c r="B186" s="97" t="s">
        <v>320</v>
      </c>
      <c r="C186" s="86" t="s">
        <v>228</v>
      </c>
      <c r="D186" s="79"/>
      <c r="E186" s="73"/>
      <c r="F186" s="73"/>
      <c r="G186" s="73"/>
      <c r="H186" s="75">
        <v>5062439</v>
      </c>
      <c r="I186" s="73"/>
      <c r="J186" s="73"/>
      <c r="K186" s="73"/>
      <c r="L186" s="73"/>
      <c r="M186" s="75">
        <v>96639448</v>
      </c>
      <c r="N186" s="73"/>
      <c r="O186" s="73"/>
      <c r="P186" s="73"/>
      <c r="Q186" s="75" t="s">
        <v>152</v>
      </c>
      <c r="R186" s="76">
        <v>23273</v>
      </c>
      <c r="S186" s="73"/>
      <c r="T186" s="73"/>
      <c r="U186" s="246"/>
      <c r="V186" s="246"/>
      <c r="W186" s="246"/>
      <c r="X186" s="246"/>
    </row>
    <row r="187" spans="1:24" ht="12.75">
      <c r="A187" s="251">
        <v>186</v>
      </c>
      <c r="B187" s="97" t="s">
        <v>382</v>
      </c>
      <c r="C187" s="86" t="s">
        <v>241</v>
      </c>
      <c r="D187" s="79"/>
      <c r="E187" s="73"/>
      <c r="F187" s="73"/>
      <c r="G187" s="73"/>
      <c r="H187" s="75">
        <v>6643689</v>
      </c>
      <c r="I187" s="73"/>
      <c r="J187" s="73"/>
      <c r="K187" s="73"/>
      <c r="L187" s="73"/>
      <c r="M187" s="75" t="s">
        <v>246</v>
      </c>
      <c r="N187" s="73"/>
      <c r="O187" s="73"/>
      <c r="P187" s="73"/>
      <c r="Q187" s="75" t="s">
        <v>143</v>
      </c>
      <c r="R187" s="76">
        <v>38080</v>
      </c>
      <c r="S187" s="73"/>
      <c r="T187" s="73"/>
      <c r="U187" s="246"/>
      <c r="V187" s="246"/>
      <c r="W187" s="246"/>
      <c r="X187" s="246"/>
    </row>
    <row r="188" spans="1:24" ht="12.75">
      <c r="A188" s="251">
        <v>187</v>
      </c>
      <c r="B188" s="97" t="s">
        <v>383</v>
      </c>
      <c r="C188" s="86" t="s">
        <v>241</v>
      </c>
      <c r="D188" s="79"/>
      <c r="E188" s="73"/>
      <c r="F188" s="73"/>
      <c r="G188" s="73"/>
      <c r="H188" s="75">
        <v>6053229</v>
      </c>
      <c r="I188" s="73"/>
      <c r="J188" s="73"/>
      <c r="K188" s="73"/>
      <c r="L188" s="73"/>
      <c r="M188" s="75" t="s">
        <v>246</v>
      </c>
      <c r="N188" s="73"/>
      <c r="O188" s="73"/>
      <c r="P188" s="73"/>
      <c r="Q188" s="75" t="s">
        <v>143</v>
      </c>
      <c r="R188" s="76">
        <v>38400</v>
      </c>
      <c r="S188" s="73"/>
      <c r="T188" s="73"/>
      <c r="U188" s="246"/>
      <c r="V188" s="246"/>
      <c r="W188" s="246"/>
      <c r="X188" s="246"/>
    </row>
    <row r="189" spans="1:24" ht="12.75">
      <c r="A189" s="251">
        <v>188</v>
      </c>
      <c r="B189" s="97" t="s">
        <v>384</v>
      </c>
      <c r="C189" s="86" t="s">
        <v>270</v>
      </c>
      <c r="D189" s="79"/>
      <c r="E189" s="73"/>
      <c r="F189" s="73"/>
      <c r="G189" s="73"/>
      <c r="H189" s="75">
        <v>1676721</v>
      </c>
      <c r="I189" s="73"/>
      <c r="J189" s="73"/>
      <c r="K189" s="73"/>
      <c r="L189" s="73"/>
      <c r="M189" s="75"/>
      <c r="N189" s="73"/>
      <c r="O189" s="73"/>
      <c r="P189" s="73"/>
      <c r="Q189" s="75" t="s">
        <v>143</v>
      </c>
      <c r="R189" s="76">
        <v>23840</v>
      </c>
      <c r="S189" s="73"/>
      <c r="T189" s="73"/>
      <c r="U189" s="246"/>
      <c r="V189" s="246"/>
      <c r="W189" s="246"/>
      <c r="X189" s="246"/>
    </row>
    <row r="190" spans="1:24" ht="12.75">
      <c r="A190" s="251">
        <v>189</v>
      </c>
      <c r="B190" s="97" t="s">
        <v>385</v>
      </c>
      <c r="C190" s="86" t="s">
        <v>270</v>
      </c>
      <c r="D190" s="79"/>
      <c r="E190" s="73"/>
      <c r="F190" s="73"/>
      <c r="G190" s="73"/>
      <c r="H190" s="75">
        <v>6453537</v>
      </c>
      <c r="I190" s="73"/>
      <c r="J190" s="73"/>
      <c r="K190" s="73"/>
      <c r="L190" s="73"/>
      <c r="M190" s="75"/>
      <c r="N190" s="73"/>
      <c r="O190" s="73"/>
      <c r="P190" s="73"/>
      <c r="Q190" s="75" t="s">
        <v>143</v>
      </c>
      <c r="R190" s="76">
        <v>36165</v>
      </c>
      <c r="S190" s="73"/>
      <c r="T190" s="73"/>
      <c r="U190" s="246"/>
      <c r="V190" s="246"/>
      <c r="W190" s="246"/>
      <c r="X190" s="246"/>
    </row>
    <row r="191" spans="1:24" ht="12.75">
      <c r="A191" s="251">
        <v>190</v>
      </c>
      <c r="B191" s="97" t="s">
        <v>386</v>
      </c>
      <c r="C191" s="86" t="s">
        <v>270</v>
      </c>
      <c r="D191" s="79"/>
      <c r="E191" s="73"/>
      <c r="F191" s="73"/>
      <c r="G191" s="73"/>
      <c r="H191" s="75">
        <v>6698443</v>
      </c>
      <c r="I191" s="73"/>
      <c r="J191" s="73"/>
      <c r="K191" s="73"/>
      <c r="L191" s="73"/>
      <c r="M191" s="75"/>
      <c r="N191" s="73"/>
      <c r="O191" s="73"/>
      <c r="P191" s="73"/>
      <c r="Q191" s="75" t="s">
        <v>152</v>
      </c>
      <c r="R191" s="76">
        <v>36469</v>
      </c>
      <c r="S191" s="73"/>
      <c r="T191" s="73"/>
      <c r="U191" s="246"/>
      <c r="V191" s="246"/>
      <c r="W191" s="246"/>
      <c r="X191" s="246"/>
    </row>
    <row r="192" spans="1:24" ht="12.75">
      <c r="A192" s="251">
        <v>191</v>
      </c>
      <c r="B192" s="97" t="s">
        <v>387</v>
      </c>
      <c r="C192" s="86" t="s">
        <v>270</v>
      </c>
      <c r="D192" s="79"/>
      <c r="E192" s="73"/>
      <c r="F192" s="73"/>
      <c r="G192" s="73"/>
      <c r="H192" s="75">
        <v>6670847</v>
      </c>
      <c r="I192" s="73"/>
      <c r="J192" s="73"/>
      <c r="K192" s="73"/>
      <c r="L192" s="73"/>
      <c r="M192" s="75"/>
      <c r="N192" s="73"/>
      <c r="O192" s="73"/>
      <c r="P192" s="73"/>
      <c r="Q192" s="75" t="s">
        <v>152</v>
      </c>
      <c r="R192" s="76">
        <v>37411</v>
      </c>
      <c r="S192" s="73"/>
      <c r="T192" s="73"/>
      <c r="U192" s="246"/>
      <c r="V192" s="246"/>
      <c r="W192" s="246"/>
      <c r="X192" s="246"/>
    </row>
    <row r="193" spans="1:24" ht="12.75">
      <c r="A193" s="251">
        <v>192</v>
      </c>
      <c r="B193" s="97" t="s">
        <v>388</v>
      </c>
      <c r="C193" s="86" t="s">
        <v>186</v>
      </c>
      <c r="D193" s="79"/>
      <c r="E193" s="73"/>
      <c r="F193" s="73"/>
      <c r="G193" s="73"/>
      <c r="H193" s="75">
        <v>5666435</v>
      </c>
      <c r="I193" s="73"/>
      <c r="J193" s="73"/>
      <c r="K193" s="73"/>
      <c r="L193" s="73"/>
      <c r="M193" s="75"/>
      <c r="N193" s="73"/>
      <c r="O193" s="73"/>
      <c r="P193" s="73"/>
      <c r="Q193" s="75" t="s">
        <v>143</v>
      </c>
      <c r="R193" s="76">
        <v>36026</v>
      </c>
      <c r="S193" s="73"/>
      <c r="T193" s="73"/>
      <c r="U193" s="246"/>
      <c r="V193" s="246"/>
      <c r="W193" s="246"/>
      <c r="X193" s="246"/>
    </row>
    <row r="194" spans="1:24" ht="12.75">
      <c r="A194" s="252">
        <v>193</v>
      </c>
      <c r="B194" s="97" t="s">
        <v>389</v>
      </c>
      <c r="C194" s="86" t="s">
        <v>202</v>
      </c>
      <c r="D194" s="79"/>
      <c r="E194" s="73"/>
      <c r="F194" s="73"/>
      <c r="G194" s="73"/>
      <c r="H194" s="75" t="s">
        <v>390</v>
      </c>
      <c r="I194" s="73"/>
      <c r="J194" s="73"/>
      <c r="K194" s="73"/>
      <c r="L194" s="73"/>
      <c r="M194" s="75"/>
      <c r="N194" s="73"/>
      <c r="O194" s="73"/>
      <c r="P194" s="73"/>
      <c r="Q194" s="75" t="s">
        <v>143</v>
      </c>
      <c r="R194" s="76">
        <v>35639</v>
      </c>
      <c r="S194" s="73"/>
      <c r="T194" s="73"/>
      <c r="U194" s="246"/>
      <c r="V194" s="246"/>
      <c r="W194" s="246"/>
      <c r="X194" s="246"/>
    </row>
    <row r="195" spans="1:24" ht="12.75">
      <c r="A195" s="252">
        <v>194</v>
      </c>
      <c r="B195" s="97" t="s">
        <v>391</v>
      </c>
      <c r="C195" s="86" t="s">
        <v>202</v>
      </c>
      <c r="D195" s="79"/>
      <c r="E195" s="73"/>
      <c r="F195" s="73"/>
      <c r="G195" s="73"/>
      <c r="H195" s="75" t="s">
        <v>392</v>
      </c>
      <c r="I195" s="73"/>
      <c r="J195" s="73"/>
      <c r="K195" s="73"/>
      <c r="L195" s="73"/>
      <c r="M195" s="75">
        <v>99704850</v>
      </c>
      <c r="N195" s="73"/>
      <c r="O195" s="73"/>
      <c r="P195" s="73"/>
      <c r="Q195" s="75" t="s">
        <v>152</v>
      </c>
      <c r="R195" s="76">
        <v>31235</v>
      </c>
      <c r="S195" s="73"/>
      <c r="T195" s="73"/>
      <c r="U195" s="246"/>
      <c r="V195" s="246"/>
      <c r="W195" s="246"/>
      <c r="X195" s="246"/>
    </row>
    <row r="196" spans="1:24" ht="12.75">
      <c r="A196" s="252">
        <v>230</v>
      </c>
      <c r="B196" s="253" t="s">
        <v>393</v>
      </c>
      <c r="C196" s="84" t="s">
        <v>228</v>
      </c>
      <c r="D196" s="254"/>
      <c r="E196" s="246"/>
      <c r="F196" s="246"/>
      <c r="G196" s="246"/>
      <c r="H196" s="87" t="s">
        <v>394</v>
      </c>
      <c r="I196" s="246"/>
      <c r="J196" s="246"/>
      <c r="K196" s="246"/>
      <c r="L196" s="246"/>
      <c r="M196" s="87" t="s">
        <v>395</v>
      </c>
      <c r="N196" s="246"/>
      <c r="O196" s="246"/>
      <c r="P196" s="246"/>
      <c r="Q196" s="87" t="s">
        <v>143</v>
      </c>
      <c r="R196" s="89">
        <v>1900</v>
      </c>
      <c r="S196" s="246"/>
      <c r="T196" s="246"/>
      <c r="U196" s="246"/>
      <c r="V196" s="246"/>
      <c r="W196" s="246"/>
      <c r="X196" s="246"/>
    </row>
    <row r="197" spans="1:24" ht="12.75">
      <c r="A197" s="252">
        <v>231</v>
      </c>
      <c r="B197" s="253" t="s">
        <v>396</v>
      </c>
      <c r="C197" s="84" t="s">
        <v>228</v>
      </c>
      <c r="D197" s="254"/>
      <c r="E197" s="246"/>
      <c r="F197" s="246"/>
      <c r="G197" s="246"/>
      <c r="H197" s="87">
        <v>1399221</v>
      </c>
      <c r="I197" s="246"/>
      <c r="J197" s="246"/>
      <c r="K197" s="246"/>
      <c r="L197" s="246"/>
      <c r="M197" s="87"/>
      <c r="N197" s="246"/>
      <c r="O197" s="246"/>
      <c r="P197" s="246"/>
      <c r="Q197" s="87" t="s">
        <v>143</v>
      </c>
      <c r="R197" s="89">
        <v>24670</v>
      </c>
      <c r="S197" s="246"/>
      <c r="T197" s="246"/>
      <c r="U197" s="246"/>
      <c r="V197" s="246"/>
      <c r="W197" s="246"/>
      <c r="X197" s="246"/>
    </row>
    <row r="198" spans="1:24" ht="12.75">
      <c r="A198" s="252">
        <v>195</v>
      </c>
      <c r="B198" s="253" t="s">
        <v>397</v>
      </c>
      <c r="C198" s="84" t="s">
        <v>228</v>
      </c>
      <c r="D198" s="254"/>
      <c r="E198" s="246"/>
      <c r="F198" s="246"/>
      <c r="G198" s="246"/>
      <c r="H198" s="87">
        <v>1699270</v>
      </c>
      <c r="I198" s="246"/>
      <c r="J198" s="246"/>
      <c r="K198" s="246"/>
      <c r="L198" s="246"/>
      <c r="M198" s="87">
        <v>84337563</v>
      </c>
      <c r="N198" s="246"/>
      <c r="O198" s="246"/>
      <c r="P198" s="246"/>
      <c r="Q198" s="87" t="s">
        <v>152</v>
      </c>
      <c r="R198" s="89">
        <v>24790</v>
      </c>
      <c r="S198" s="246"/>
      <c r="T198" s="246"/>
      <c r="U198" s="246"/>
      <c r="V198" s="246"/>
      <c r="W198" s="246"/>
      <c r="X198" s="246"/>
    </row>
    <row r="199" spans="1:24" ht="12.75">
      <c r="A199" s="252">
        <v>196</v>
      </c>
      <c r="B199" s="253" t="s">
        <v>398</v>
      </c>
      <c r="C199" s="84" t="s">
        <v>228</v>
      </c>
      <c r="D199" s="254"/>
      <c r="E199" s="246"/>
      <c r="F199" s="246"/>
      <c r="G199" s="246"/>
      <c r="H199" s="87" t="s">
        <v>394</v>
      </c>
      <c r="I199" s="246"/>
      <c r="J199" s="246"/>
      <c r="K199" s="246"/>
      <c r="L199" s="246"/>
      <c r="M199" s="87" t="s">
        <v>395</v>
      </c>
      <c r="N199" s="246"/>
      <c r="O199" s="246"/>
      <c r="P199" s="246"/>
      <c r="Q199" s="87" t="s">
        <v>143</v>
      </c>
      <c r="R199" s="89">
        <v>24545</v>
      </c>
      <c r="S199" s="246"/>
      <c r="T199" s="246"/>
      <c r="U199" s="246"/>
      <c r="V199" s="246"/>
      <c r="W199" s="246"/>
      <c r="X199" s="246"/>
    </row>
    <row r="200" spans="1:24" ht="12.75">
      <c r="A200" s="252">
        <v>197</v>
      </c>
      <c r="B200" s="253" t="s">
        <v>399</v>
      </c>
      <c r="C200" s="84" t="s">
        <v>228</v>
      </c>
      <c r="D200" s="254"/>
      <c r="E200" s="246"/>
      <c r="F200" s="246"/>
      <c r="G200" s="246"/>
      <c r="H200" s="87">
        <v>4996919</v>
      </c>
      <c r="I200" s="246"/>
      <c r="J200" s="246"/>
      <c r="K200" s="246"/>
      <c r="L200" s="246"/>
      <c r="M200" s="87">
        <v>99150223</v>
      </c>
      <c r="N200" s="246"/>
      <c r="O200" s="246"/>
      <c r="P200" s="246"/>
      <c r="Q200" s="87" t="s">
        <v>143</v>
      </c>
      <c r="R200" s="89">
        <v>32176</v>
      </c>
      <c r="S200" s="246"/>
      <c r="T200" s="246"/>
      <c r="U200" s="246"/>
      <c r="V200" s="246"/>
      <c r="W200" s="246"/>
      <c r="X200" s="246"/>
    </row>
    <row r="201" spans="1:24" ht="12.75">
      <c r="A201" s="252">
        <v>198</v>
      </c>
      <c r="B201" s="253" t="s">
        <v>400</v>
      </c>
      <c r="C201" s="84" t="s">
        <v>241</v>
      </c>
      <c r="D201" s="254"/>
      <c r="E201" s="246"/>
      <c r="F201" s="246"/>
      <c r="G201" s="246"/>
      <c r="H201" s="87" t="s">
        <v>208</v>
      </c>
      <c r="I201" s="246"/>
      <c r="J201" s="246"/>
      <c r="K201" s="246"/>
      <c r="L201" s="246"/>
      <c r="M201" s="87"/>
      <c r="N201" s="246"/>
      <c r="O201" s="246"/>
      <c r="P201" s="246"/>
      <c r="Q201" s="87" t="s">
        <v>143</v>
      </c>
      <c r="R201" s="89">
        <v>37172</v>
      </c>
      <c r="S201" s="246"/>
      <c r="T201" s="246"/>
      <c r="U201" s="246"/>
      <c r="V201" s="246"/>
      <c r="W201" s="246"/>
      <c r="X201" s="246"/>
    </row>
    <row r="202" spans="1:24" ht="12.75">
      <c r="A202" s="252">
        <v>199</v>
      </c>
      <c r="B202" s="253" t="s">
        <v>401</v>
      </c>
      <c r="C202" s="84" t="s">
        <v>241</v>
      </c>
      <c r="D202" s="254"/>
      <c r="E202" s="246"/>
      <c r="F202" s="246"/>
      <c r="G202" s="246"/>
      <c r="H202" s="87">
        <v>6036794</v>
      </c>
      <c r="I202" s="246"/>
      <c r="J202" s="246"/>
      <c r="K202" s="246"/>
      <c r="L202" s="246"/>
      <c r="M202" s="87"/>
      <c r="N202" s="246"/>
      <c r="O202" s="246"/>
      <c r="P202" s="246"/>
      <c r="Q202" s="87" t="s">
        <v>152</v>
      </c>
      <c r="R202" s="89">
        <v>37888</v>
      </c>
      <c r="S202" s="246"/>
      <c r="T202" s="246"/>
      <c r="U202" s="246"/>
      <c r="V202" s="246"/>
      <c r="W202" s="246"/>
      <c r="X202" s="246"/>
    </row>
    <row r="203" spans="1:24" ht="12.75">
      <c r="A203" s="252">
        <v>200</v>
      </c>
      <c r="B203" s="253" t="s">
        <v>402</v>
      </c>
      <c r="C203" s="84" t="s">
        <v>241</v>
      </c>
      <c r="D203" s="254"/>
      <c r="E203" s="246"/>
      <c r="F203" s="246"/>
      <c r="G203" s="246"/>
      <c r="H203" s="87">
        <v>6943681</v>
      </c>
      <c r="I203" s="246"/>
      <c r="J203" s="246"/>
      <c r="K203" s="246"/>
      <c r="L203" s="246"/>
      <c r="M203" s="87"/>
      <c r="N203" s="246"/>
      <c r="O203" s="246"/>
      <c r="P203" s="246"/>
      <c r="Q203" s="87" t="s">
        <v>143</v>
      </c>
      <c r="R203" s="89">
        <v>37885</v>
      </c>
      <c r="S203" s="246"/>
      <c r="T203" s="246"/>
      <c r="U203" s="246"/>
      <c r="V203" s="246"/>
      <c r="W203" s="246"/>
      <c r="X203" s="246"/>
    </row>
    <row r="204" spans="1:24" ht="12.75">
      <c r="A204" s="252">
        <v>201</v>
      </c>
      <c r="B204" s="253" t="s">
        <v>403</v>
      </c>
      <c r="C204" s="84" t="s">
        <v>241</v>
      </c>
      <c r="D204" s="254"/>
      <c r="E204" s="246"/>
      <c r="F204" s="246"/>
      <c r="G204" s="246"/>
      <c r="H204" s="87" t="s">
        <v>208</v>
      </c>
      <c r="I204" s="246"/>
      <c r="J204" s="246"/>
      <c r="K204" s="246"/>
      <c r="L204" s="246"/>
      <c r="M204" s="87"/>
      <c r="N204" s="246"/>
      <c r="O204" s="246"/>
      <c r="P204" s="246"/>
      <c r="Q204" s="87" t="s">
        <v>152</v>
      </c>
      <c r="R204" s="89">
        <v>38109</v>
      </c>
      <c r="S204" s="246"/>
      <c r="T204" s="246"/>
      <c r="U204" s="246"/>
      <c r="V204" s="246"/>
      <c r="W204" s="246"/>
      <c r="X204" s="246"/>
    </row>
    <row r="205" spans="1:24" ht="12.75">
      <c r="A205" s="252">
        <v>202</v>
      </c>
      <c r="B205" s="253" t="s">
        <v>404</v>
      </c>
      <c r="C205" s="84" t="s">
        <v>241</v>
      </c>
      <c r="D205" s="254"/>
      <c r="E205" s="246"/>
      <c r="F205" s="246"/>
      <c r="G205" s="246"/>
      <c r="H205" s="87" t="s">
        <v>208</v>
      </c>
      <c r="I205" s="246"/>
      <c r="J205" s="246"/>
      <c r="K205" s="246"/>
      <c r="L205" s="246"/>
      <c r="M205" s="87"/>
      <c r="N205" s="246"/>
      <c r="O205" s="246"/>
      <c r="P205" s="246"/>
      <c r="Q205" s="87" t="s">
        <v>143</v>
      </c>
      <c r="R205" s="89">
        <v>37617</v>
      </c>
      <c r="S205" s="246"/>
      <c r="T205" s="246"/>
      <c r="U205" s="246"/>
      <c r="V205" s="246"/>
      <c r="W205" s="246"/>
      <c r="X205" s="246"/>
    </row>
    <row r="206" spans="1:24" ht="12.75">
      <c r="A206" s="252">
        <v>203</v>
      </c>
      <c r="B206" s="253" t="s">
        <v>405</v>
      </c>
      <c r="C206" s="84" t="s">
        <v>241</v>
      </c>
      <c r="D206" s="254"/>
      <c r="E206" s="246"/>
      <c r="F206" s="246"/>
      <c r="G206" s="246"/>
      <c r="H206" s="87">
        <v>6936818</v>
      </c>
      <c r="I206" s="246"/>
      <c r="J206" s="246"/>
      <c r="K206" s="246"/>
      <c r="L206" s="246"/>
      <c r="M206" s="87"/>
      <c r="N206" s="246"/>
      <c r="O206" s="246"/>
      <c r="P206" s="246"/>
      <c r="Q206" s="87" t="s">
        <v>152</v>
      </c>
      <c r="R206" s="89">
        <v>38337</v>
      </c>
      <c r="S206" s="246"/>
      <c r="T206" s="246"/>
      <c r="U206" s="246"/>
      <c r="V206" s="246"/>
      <c r="W206" s="246"/>
      <c r="X206" s="246"/>
    </row>
    <row r="207" spans="1:24" ht="12.75">
      <c r="A207" s="252">
        <v>204</v>
      </c>
      <c r="B207" s="253" t="s">
        <v>406</v>
      </c>
      <c r="C207" s="84" t="s">
        <v>157</v>
      </c>
      <c r="D207" s="254"/>
      <c r="E207" s="246"/>
      <c r="F207" s="246"/>
      <c r="G207" s="246"/>
      <c r="H207" s="87" t="s">
        <v>407</v>
      </c>
      <c r="I207" s="246"/>
      <c r="J207" s="246"/>
      <c r="K207" s="246"/>
      <c r="L207" s="246"/>
      <c r="M207" s="87"/>
      <c r="N207" s="246"/>
      <c r="O207" s="246"/>
      <c r="P207" s="246"/>
      <c r="Q207" s="87" t="s">
        <v>143</v>
      </c>
      <c r="R207" s="89">
        <v>36083</v>
      </c>
      <c r="S207" s="246"/>
      <c r="T207" s="246"/>
      <c r="U207" s="246"/>
      <c r="V207" s="246"/>
      <c r="W207" s="246"/>
      <c r="X207" s="246"/>
    </row>
    <row r="208" spans="1:24" ht="12.75">
      <c r="A208" s="252">
        <v>205</v>
      </c>
      <c r="B208" s="253" t="s">
        <v>408</v>
      </c>
      <c r="C208" s="84" t="s">
        <v>157</v>
      </c>
      <c r="D208" s="254"/>
      <c r="E208" s="246"/>
      <c r="F208" s="246"/>
      <c r="G208" s="246"/>
      <c r="H208" s="87">
        <v>5932950</v>
      </c>
      <c r="I208" s="246"/>
      <c r="J208" s="246"/>
      <c r="K208" s="246"/>
      <c r="L208" s="246"/>
      <c r="M208" s="87"/>
      <c r="N208" s="246"/>
      <c r="O208" s="246"/>
      <c r="P208" s="246"/>
      <c r="Q208" s="87" t="s">
        <v>152</v>
      </c>
      <c r="R208" s="89">
        <v>38292</v>
      </c>
      <c r="S208" s="246"/>
      <c r="T208" s="246"/>
      <c r="U208" s="246"/>
      <c r="V208" s="246"/>
      <c r="W208" s="246"/>
      <c r="X208" s="246"/>
    </row>
    <row r="209" spans="1:24" ht="12.75">
      <c r="A209" s="252">
        <v>206</v>
      </c>
      <c r="B209" s="253" t="s">
        <v>409</v>
      </c>
      <c r="C209" s="84" t="s">
        <v>157</v>
      </c>
      <c r="D209" s="254"/>
      <c r="E209" s="246"/>
      <c r="F209" s="246"/>
      <c r="G209" s="246"/>
      <c r="H209" s="87"/>
      <c r="I209" s="246"/>
      <c r="J209" s="246"/>
      <c r="K209" s="246"/>
      <c r="L209" s="246"/>
      <c r="M209" s="87"/>
      <c r="N209" s="246"/>
      <c r="O209" s="246"/>
      <c r="P209" s="246"/>
      <c r="Q209" s="87" t="s">
        <v>143</v>
      </c>
      <c r="R209" s="89">
        <v>38283</v>
      </c>
      <c r="S209" s="246"/>
      <c r="T209" s="246"/>
      <c r="U209" s="246"/>
      <c r="V209" s="246"/>
      <c r="W209" s="246"/>
      <c r="X209" s="246"/>
    </row>
    <row r="210" spans="1:24" ht="12.75">
      <c r="A210" s="252">
        <v>207</v>
      </c>
      <c r="B210" s="253" t="s">
        <v>410</v>
      </c>
      <c r="C210" s="84" t="s">
        <v>157</v>
      </c>
      <c r="D210" s="254"/>
      <c r="E210" s="246"/>
      <c r="F210" s="246"/>
      <c r="G210" s="246"/>
      <c r="H210" s="87"/>
      <c r="I210" s="246"/>
      <c r="J210" s="246"/>
      <c r="K210" s="246"/>
      <c r="L210" s="246"/>
      <c r="M210" s="87"/>
      <c r="N210" s="246"/>
      <c r="O210" s="246"/>
      <c r="P210" s="246"/>
      <c r="Q210" s="87" t="s">
        <v>143</v>
      </c>
      <c r="R210" s="89">
        <v>31945</v>
      </c>
      <c r="S210" s="246"/>
      <c r="T210" s="246"/>
      <c r="U210" s="246"/>
      <c r="V210" s="246"/>
      <c r="W210" s="246"/>
      <c r="X210" s="246"/>
    </row>
    <row r="211" spans="1:24" ht="12.75">
      <c r="A211" s="252">
        <v>208</v>
      </c>
      <c r="B211" s="253" t="s">
        <v>411</v>
      </c>
      <c r="C211" s="84" t="s">
        <v>157</v>
      </c>
      <c r="D211" s="254"/>
      <c r="E211" s="246"/>
      <c r="F211" s="246"/>
      <c r="G211" s="246"/>
      <c r="H211" s="87"/>
      <c r="I211" s="246"/>
      <c r="J211" s="246"/>
      <c r="K211" s="246"/>
      <c r="L211" s="246"/>
      <c r="M211" s="87"/>
      <c r="N211" s="246"/>
      <c r="O211" s="246"/>
      <c r="P211" s="246"/>
      <c r="Q211" s="87" t="s">
        <v>143</v>
      </c>
      <c r="R211" s="89">
        <v>27853</v>
      </c>
      <c r="S211" s="246"/>
      <c r="T211" s="246"/>
      <c r="U211" s="246"/>
      <c r="V211" s="246"/>
      <c r="W211" s="246"/>
      <c r="X211" s="246"/>
    </row>
    <row r="212" spans="1:24" ht="12.75">
      <c r="A212" s="252">
        <v>209</v>
      </c>
      <c r="B212" s="253" t="s">
        <v>412</v>
      </c>
      <c r="C212" s="84" t="s">
        <v>157</v>
      </c>
      <c r="D212" s="254"/>
      <c r="E212" s="246"/>
      <c r="F212" s="246"/>
      <c r="G212" s="246"/>
      <c r="H212" s="87"/>
      <c r="I212" s="246"/>
      <c r="J212" s="246"/>
      <c r="K212" s="246"/>
      <c r="L212" s="246"/>
      <c r="M212" s="87"/>
      <c r="N212" s="246"/>
      <c r="O212" s="246"/>
      <c r="P212" s="246"/>
      <c r="Q212" s="87" t="s">
        <v>143</v>
      </c>
      <c r="R212" s="89">
        <v>35969</v>
      </c>
      <c r="S212" s="246"/>
      <c r="T212" s="246"/>
      <c r="U212" s="246"/>
      <c r="V212" s="246"/>
      <c r="W212" s="246"/>
      <c r="X212" s="246"/>
    </row>
    <row r="213" spans="1:24" ht="12.75">
      <c r="A213" s="252">
        <v>210</v>
      </c>
      <c r="B213" s="253" t="s">
        <v>413</v>
      </c>
      <c r="C213" s="84" t="s">
        <v>157</v>
      </c>
      <c r="D213" s="254"/>
      <c r="E213" s="246"/>
      <c r="F213" s="246"/>
      <c r="G213" s="246"/>
      <c r="H213" s="87"/>
      <c r="I213" s="246"/>
      <c r="J213" s="246"/>
      <c r="K213" s="246"/>
      <c r="L213" s="246"/>
      <c r="M213" s="87"/>
      <c r="N213" s="246"/>
      <c r="O213" s="246"/>
      <c r="P213" s="246"/>
      <c r="Q213" s="87" t="s">
        <v>143</v>
      </c>
      <c r="R213" s="89">
        <v>27946</v>
      </c>
      <c r="S213" s="246"/>
      <c r="T213" s="246"/>
      <c r="U213" s="246"/>
      <c r="V213" s="246"/>
      <c r="W213" s="246"/>
      <c r="X213" s="246"/>
    </row>
    <row r="214" spans="1:24" ht="12.75">
      <c r="A214" s="252">
        <v>211</v>
      </c>
      <c r="B214" s="253" t="s">
        <v>414</v>
      </c>
      <c r="C214" s="84" t="s">
        <v>157</v>
      </c>
      <c r="D214" s="254"/>
      <c r="E214" s="246"/>
      <c r="F214" s="246"/>
      <c r="G214" s="246"/>
      <c r="H214" s="87"/>
      <c r="I214" s="246"/>
      <c r="J214" s="246"/>
      <c r="K214" s="246"/>
      <c r="L214" s="246"/>
      <c r="M214" s="87"/>
      <c r="N214" s="246"/>
      <c r="O214" s="246"/>
      <c r="P214" s="246"/>
      <c r="Q214" s="87" t="s">
        <v>143</v>
      </c>
      <c r="R214" s="89">
        <v>38235</v>
      </c>
      <c r="S214" s="246"/>
      <c r="T214" s="246"/>
      <c r="U214" s="246"/>
      <c r="V214" s="246"/>
      <c r="W214" s="246"/>
      <c r="X214" s="246"/>
    </row>
    <row r="215" spans="1:24" ht="12.75">
      <c r="A215" s="252">
        <v>212</v>
      </c>
      <c r="B215" s="253" t="s">
        <v>415</v>
      </c>
      <c r="C215" s="84" t="s">
        <v>157</v>
      </c>
      <c r="D215" s="254"/>
      <c r="E215" s="246"/>
      <c r="F215" s="246"/>
      <c r="G215" s="246"/>
      <c r="H215" s="87">
        <v>6738984</v>
      </c>
      <c r="I215" s="246"/>
      <c r="J215" s="246"/>
      <c r="K215" s="246"/>
      <c r="L215" s="246"/>
      <c r="M215" s="87"/>
      <c r="N215" s="246"/>
      <c r="O215" s="246"/>
      <c r="P215" s="246"/>
      <c r="Q215" s="87" t="s">
        <v>143</v>
      </c>
      <c r="R215" s="89">
        <v>38223</v>
      </c>
      <c r="S215" s="246"/>
      <c r="T215" s="246"/>
      <c r="U215" s="246"/>
      <c r="V215" s="246"/>
      <c r="W215" s="246"/>
      <c r="X215" s="246"/>
    </row>
    <row r="216" spans="1:24" ht="12.75">
      <c r="A216" s="252">
        <v>213</v>
      </c>
      <c r="B216" s="253" t="s">
        <v>416</v>
      </c>
      <c r="C216" s="84" t="s">
        <v>157</v>
      </c>
      <c r="D216" s="254"/>
      <c r="E216" s="246"/>
      <c r="F216" s="246"/>
      <c r="G216" s="246"/>
      <c r="H216" s="87">
        <v>5070978</v>
      </c>
      <c r="I216" s="246"/>
      <c r="J216" s="246"/>
      <c r="K216" s="246"/>
      <c r="L216" s="246"/>
      <c r="M216" s="87"/>
      <c r="N216" s="246"/>
      <c r="O216" s="246"/>
      <c r="P216" s="246"/>
      <c r="Q216" s="87" t="s">
        <v>143</v>
      </c>
      <c r="R216" s="89">
        <v>36298</v>
      </c>
      <c r="S216" s="246"/>
      <c r="T216" s="246"/>
      <c r="U216" s="246"/>
      <c r="V216" s="246"/>
      <c r="W216" s="246"/>
      <c r="X216" s="246"/>
    </row>
    <row r="217" spans="1:24" ht="12.75">
      <c r="A217" s="252">
        <v>214</v>
      </c>
      <c r="B217" s="253" t="s">
        <v>417</v>
      </c>
      <c r="C217" s="86" t="s">
        <v>186</v>
      </c>
      <c r="D217" s="254"/>
      <c r="E217" s="246"/>
      <c r="F217" s="246"/>
      <c r="G217" s="246"/>
      <c r="H217" s="87" t="s">
        <v>418</v>
      </c>
      <c r="I217" s="246"/>
      <c r="J217" s="246"/>
      <c r="K217" s="246"/>
      <c r="L217" s="246"/>
      <c r="M217" s="87"/>
      <c r="N217" s="246"/>
      <c r="O217" s="246"/>
      <c r="P217" s="246"/>
      <c r="Q217" s="87" t="s">
        <v>143</v>
      </c>
      <c r="R217" s="89">
        <v>36090</v>
      </c>
      <c r="S217" s="246"/>
      <c r="T217" s="246"/>
      <c r="U217" s="246"/>
      <c r="V217" s="246"/>
      <c r="W217" s="246"/>
      <c r="X217" s="246"/>
    </row>
    <row r="218" spans="1:24" ht="12.75">
      <c r="A218" s="252">
        <v>216</v>
      </c>
      <c r="B218" s="253" t="s">
        <v>419</v>
      </c>
      <c r="C218" s="84" t="s">
        <v>197</v>
      </c>
      <c r="D218" s="254"/>
      <c r="E218" s="246"/>
      <c r="F218" s="246"/>
      <c r="G218" s="246"/>
      <c r="H218" s="87">
        <v>6780529</v>
      </c>
      <c r="I218" s="246"/>
      <c r="J218" s="246"/>
      <c r="K218" s="246"/>
      <c r="L218" s="246"/>
      <c r="M218" s="87">
        <v>4988542109</v>
      </c>
      <c r="N218" s="246"/>
      <c r="O218" s="246"/>
      <c r="P218" s="246"/>
      <c r="Q218" s="87" t="s">
        <v>143</v>
      </c>
      <c r="R218" s="89">
        <v>36777</v>
      </c>
      <c r="S218" s="246"/>
      <c r="T218" s="246"/>
      <c r="U218" s="246"/>
      <c r="V218" s="246"/>
      <c r="W218" s="246"/>
      <c r="X218" s="246"/>
    </row>
    <row r="219" spans="1:24" ht="12.75">
      <c r="A219" s="252">
        <v>217</v>
      </c>
      <c r="B219" s="253" t="s">
        <v>420</v>
      </c>
      <c r="C219" s="84" t="s">
        <v>197</v>
      </c>
      <c r="D219" s="254"/>
      <c r="E219" s="246"/>
      <c r="F219" s="246"/>
      <c r="G219" s="246"/>
      <c r="H219" s="87">
        <v>6822727</v>
      </c>
      <c r="I219" s="246"/>
      <c r="J219" s="246"/>
      <c r="K219" s="246"/>
      <c r="L219" s="246"/>
      <c r="M219" s="87">
        <v>4999147908</v>
      </c>
      <c r="N219" s="246"/>
      <c r="O219" s="246"/>
      <c r="P219" s="246"/>
      <c r="Q219" s="87" t="s">
        <v>152</v>
      </c>
      <c r="R219" s="89">
        <v>39349</v>
      </c>
      <c r="S219" s="246"/>
      <c r="T219" s="246"/>
      <c r="U219" s="246"/>
      <c r="V219" s="246"/>
      <c r="W219" s="246"/>
      <c r="X219" s="246"/>
    </row>
    <row r="220" spans="1:24" ht="12.75">
      <c r="A220" s="252">
        <v>218</v>
      </c>
      <c r="B220" s="253" t="s">
        <v>421</v>
      </c>
      <c r="C220" s="84" t="s">
        <v>197</v>
      </c>
      <c r="D220" s="254"/>
      <c r="E220" s="246"/>
      <c r="F220" s="246"/>
      <c r="G220" s="246"/>
      <c r="H220" s="87">
        <v>6984831</v>
      </c>
      <c r="I220" s="246"/>
      <c r="J220" s="246"/>
      <c r="K220" s="246"/>
      <c r="L220" s="246"/>
      <c r="M220" s="87">
        <v>99694820</v>
      </c>
      <c r="N220" s="246"/>
      <c r="O220" s="246"/>
      <c r="P220" s="246"/>
      <c r="Q220" s="87" t="s">
        <v>143</v>
      </c>
      <c r="R220" s="89">
        <v>38856</v>
      </c>
      <c r="S220" s="246"/>
      <c r="T220" s="246"/>
      <c r="U220" s="246"/>
      <c r="V220" s="246"/>
      <c r="W220" s="246"/>
      <c r="X220" s="246"/>
    </row>
    <row r="221" spans="1:24" ht="12.75">
      <c r="A221" s="252">
        <v>219</v>
      </c>
      <c r="B221" s="253" t="s">
        <v>422</v>
      </c>
      <c r="C221" s="84" t="s">
        <v>197</v>
      </c>
      <c r="D221" s="254"/>
      <c r="E221" s="246"/>
      <c r="F221" s="246"/>
      <c r="G221" s="246"/>
      <c r="H221" s="87">
        <v>4797430</v>
      </c>
      <c r="I221" s="246"/>
      <c r="J221" s="246"/>
      <c r="K221" s="246"/>
      <c r="L221" s="246"/>
      <c r="M221" s="87">
        <v>4999156445</v>
      </c>
      <c r="N221" s="246"/>
      <c r="O221" s="246"/>
      <c r="P221" s="246"/>
      <c r="Q221" s="87" t="s">
        <v>152</v>
      </c>
      <c r="R221" s="89">
        <v>32344</v>
      </c>
      <c r="S221" s="246"/>
      <c r="T221" s="246"/>
      <c r="U221" s="246"/>
      <c r="V221" s="246"/>
      <c r="W221" s="246"/>
      <c r="X221" s="246"/>
    </row>
    <row r="222" spans="1:24" ht="12.75">
      <c r="A222" s="252">
        <v>220</v>
      </c>
      <c r="B222" s="253" t="s">
        <v>423</v>
      </c>
      <c r="C222" s="84" t="s">
        <v>202</v>
      </c>
      <c r="D222" s="254"/>
      <c r="E222" s="246"/>
      <c r="F222" s="246"/>
      <c r="G222" s="246"/>
      <c r="H222" s="87">
        <v>6083969</v>
      </c>
      <c r="I222" s="246"/>
      <c r="J222" s="246"/>
      <c r="K222" s="246"/>
      <c r="L222" s="246"/>
      <c r="M222" s="87"/>
      <c r="N222" s="246"/>
      <c r="O222" s="246"/>
      <c r="P222" s="246"/>
      <c r="Q222" s="87" t="s">
        <v>143</v>
      </c>
      <c r="R222" s="89">
        <v>36216</v>
      </c>
      <c r="S222" s="246"/>
      <c r="T222" s="246"/>
      <c r="U222" s="246"/>
      <c r="V222" s="246"/>
      <c r="W222" s="246"/>
      <c r="X222" s="246"/>
    </row>
    <row r="223" spans="1:24" ht="12.75">
      <c r="A223" s="252">
        <v>221</v>
      </c>
      <c r="B223" s="253" t="s">
        <v>424</v>
      </c>
      <c r="C223" s="84" t="s">
        <v>202</v>
      </c>
      <c r="D223" s="254"/>
      <c r="E223" s="246"/>
      <c r="F223" s="246"/>
      <c r="G223" s="246"/>
      <c r="H223" s="87">
        <v>6083972</v>
      </c>
      <c r="I223" s="246"/>
      <c r="J223" s="246"/>
      <c r="K223" s="246"/>
      <c r="L223" s="246"/>
      <c r="M223" s="87"/>
      <c r="N223" s="246"/>
      <c r="O223" s="246"/>
      <c r="P223" s="246"/>
      <c r="Q223" s="87" t="s">
        <v>143</v>
      </c>
      <c r="R223" s="89">
        <v>36635</v>
      </c>
      <c r="S223" s="246"/>
      <c r="T223" s="246"/>
      <c r="U223" s="246"/>
      <c r="V223" s="246"/>
      <c r="W223" s="246"/>
      <c r="X223" s="246"/>
    </row>
    <row r="224" spans="1:24" ht="12.75">
      <c r="A224" s="252">
        <v>222</v>
      </c>
      <c r="B224" s="253" t="s">
        <v>425</v>
      </c>
      <c r="C224" s="86" t="s">
        <v>616</v>
      </c>
      <c r="D224" s="254"/>
      <c r="E224" s="246"/>
      <c r="F224" s="246"/>
      <c r="G224" s="246"/>
      <c r="H224" s="87">
        <v>6402841</v>
      </c>
      <c r="I224" s="246"/>
      <c r="J224" s="246"/>
      <c r="K224" s="246"/>
      <c r="L224" s="246"/>
      <c r="M224" s="87">
        <v>4784562190</v>
      </c>
      <c r="N224" s="246"/>
      <c r="O224" s="246"/>
      <c r="P224" s="246"/>
      <c r="Q224" s="87" t="s">
        <v>143</v>
      </c>
      <c r="R224" s="89">
        <v>36636</v>
      </c>
      <c r="S224" s="246"/>
      <c r="T224" s="246"/>
      <c r="U224" s="246"/>
      <c r="V224" s="246"/>
      <c r="W224" s="246"/>
      <c r="X224" s="246"/>
    </row>
    <row r="225" spans="1:24" ht="12.75">
      <c r="A225" s="252">
        <v>223</v>
      </c>
      <c r="B225" s="253" t="s">
        <v>426</v>
      </c>
      <c r="C225" s="86" t="s">
        <v>616</v>
      </c>
      <c r="D225" s="254"/>
      <c r="E225" s="246"/>
      <c r="F225" s="246"/>
      <c r="G225" s="246"/>
      <c r="H225" s="87">
        <v>6092071</v>
      </c>
      <c r="I225" s="246"/>
      <c r="J225" s="246"/>
      <c r="K225" s="246"/>
      <c r="L225" s="246"/>
      <c r="M225" s="87">
        <v>4784562190</v>
      </c>
      <c r="N225" s="246"/>
      <c r="O225" s="246"/>
      <c r="P225" s="246"/>
      <c r="Q225" s="87" t="s">
        <v>143</v>
      </c>
      <c r="R225" s="89">
        <v>38560</v>
      </c>
      <c r="S225" s="246"/>
      <c r="T225" s="246"/>
      <c r="U225" s="246"/>
      <c r="V225" s="246"/>
      <c r="W225" s="246"/>
      <c r="X225" s="246"/>
    </row>
    <row r="226" spans="1:24" ht="12.75">
      <c r="A226" s="252">
        <v>224</v>
      </c>
      <c r="B226" s="253" t="s">
        <v>427</v>
      </c>
      <c r="C226" s="86" t="s">
        <v>616</v>
      </c>
      <c r="D226" s="254"/>
      <c r="E226" s="246"/>
      <c r="F226" s="246"/>
      <c r="G226" s="246"/>
      <c r="H226" s="87">
        <v>6739807</v>
      </c>
      <c r="I226" s="246"/>
      <c r="J226" s="246"/>
      <c r="K226" s="246"/>
      <c r="L226" s="246"/>
      <c r="M226" s="87">
        <v>4784562190</v>
      </c>
      <c r="N226" s="246"/>
      <c r="O226" s="246"/>
      <c r="P226" s="246"/>
      <c r="Q226" s="87" t="s">
        <v>143</v>
      </c>
      <c r="R226" s="89">
        <v>37867</v>
      </c>
      <c r="S226" s="246"/>
      <c r="T226" s="246"/>
      <c r="U226" s="246"/>
      <c r="V226" s="246"/>
      <c r="W226" s="246"/>
      <c r="X226" s="246"/>
    </row>
    <row r="227" spans="1:24" ht="12.75">
      <c r="A227" s="252">
        <v>225</v>
      </c>
      <c r="B227" s="253" t="s">
        <v>428</v>
      </c>
      <c r="C227" s="86" t="s">
        <v>616</v>
      </c>
      <c r="D227" s="254"/>
      <c r="E227" s="246"/>
      <c r="F227" s="246"/>
      <c r="G227" s="246"/>
      <c r="H227" s="87">
        <v>2243052</v>
      </c>
      <c r="I227" s="246"/>
      <c r="J227" s="246"/>
      <c r="K227" s="246"/>
      <c r="L227" s="246"/>
      <c r="M227" s="87">
        <v>4784562190</v>
      </c>
      <c r="N227" s="246"/>
      <c r="O227" s="246"/>
      <c r="P227" s="246"/>
      <c r="Q227" s="87" t="s">
        <v>143</v>
      </c>
      <c r="R227" s="89">
        <v>26716</v>
      </c>
      <c r="S227" s="246"/>
      <c r="T227" s="246"/>
      <c r="U227" s="246"/>
      <c r="V227" s="246"/>
      <c r="W227" s="246"/>
      <c r="X227" s="246"/>
    </row>
    <row r="228" spans="1:24" ht="12.75">
      <c r="A228" s="252">
        <v>215</v>
      </c>
      <c r="B228" s="253" t="s">
        <v>429</v>
      </c>
      <c r="C228" s="86" t="s">
        <v>616</v>
      </c>
      <c r="D228" s="254"/>
      <c r="E228" s="246"/>
      <c r="F228" s="246"/>
      <c r="G228" s="246"/>
      <c r="H228" s="87">
        <v>3557002</v>
      </c>
      <c r="I228" s="246"/>
      <c r="J228" s="246"/>
      <c r="K228" s="246"/>
      <c r="L228" s="246"/>
      <c r="M228" s="87">
        <v>4784562190</v>
      </c>
      <c r="N228" s="246"/>
      <c r="O228" s="246"/>
      <c r="P228" s="246"/>
      <c r="Q228" s="87" t="s">
        <v>143</v>
      </c>
      <c r="R228" s="89">
        <v>28934</v>
      </c>
      <c r="S228" s="246"/>
      <c r="T228" s="246"/>
      <c r="U228" s="246"/>
      <c r="V228" s="246"/>
      <c r="W228" s="246"/>
      <c r="X228" s="246"/>
    </row>
    <row r="229" spans="1:24" ht="12.75">
      <c r="A229" s="252">
        <v>226</v>
      </c>
      <c r="B229" s="253" t="s">
        <v>430</v>
      </c>
      <c r="C229" s="86" t="s">
        <v>616</v>
      </c>
      <c r="D229" s="254"/>
      <c r="E229" s="246"/>
      <c r="F229" s="246"/>
      <c r="G229" s="246"/>
      <c r="H229" s="87">
        <v>3685124</v>
      </c>
      <c r="I229" s="246"/>
      <c r="J229" s="246"/>
      <c r="K229" s="246"/>
      <c r="L229" s="246"/>
      <c r="M229" s="87">
        <v>4784562190</v>
      </c>
      <c r="N229" s="246"/>
      <c r="O229" s="246"/>
      <c r="P229" s="246"/>
      <c r="Q229" s="87" t="s">
        <v>143</v>
      </c>
      <c r="R229" s="89">
        <v>29987</v>
      </c>
      <c r="S229" s="246"/>
      <c r="T229" s="246"/>
      <c r="U229" s="246"/>
      <c r="V229" s="246"/>
      <c r="W229" s="246"/>
      <c r="X229" s="246"/>
    </row>
    <row r="230" spans="1:24" ht="12.75">
      <c r="A230" s="252">
        <v>227</v>
      </c>
      <c r="B230" s="253" t="s">
        <v>431</v>
      </c>
      <c r="C230" s="84" t="s">
        <v>270</v>
      </c>
      <c r="D230" s="254"/>
      <c r="E230" s="246"/>
      <c r="F230" s="246"/>
      <c r="G230" s="246"/>
      <c r="H230" s="87" t="s">
        <v>208</v>
      </c>
      <c r="I230" s="246"/>
      <c r="J230" s="246"/>
      <c r="K230" s="246"/>
      <c r="L230" s="246"/>
      <c r="M230" s="87"/>
      <c r="N230" s="246"/>
      <c r="O230" s="246"/>
      <c r="P230" s="246"/>
      <c r="Q230" s="87" t="s">
        <v>143</v>
      </c>
      <c r="R230" s="89">
        <v>37409</v>
      </c>
      <c r="S230" s="246"/>
      <c r="T230" s="246"/>
      <c r="U230" s="246"/>
      <c r="V230" s="246"/>
      <c r="W230" s="246"/>
      <c r="X230" s="246"/>
    </row>
    <row r="231" spans="1:24" ht="12.75">
      <c r="A231" s="252">
        <v>228</v>
      </c>
      <c r="B231" s="253" t="s">
        <v>432</v>
      </c>
      <c r="C231" s="84" t="s">
        <v>270</v>
      </c>
      <c r="D231" s="254"/>
      <c r="E231" s="246"/>
      <c r="F231" s="246"/>
      <c r="G231" s="246"/>
      <c r="H231" s="87">
        <v>6727709</v>
      </c>
      <c r="I231" s="246"/>
      <c r="J231" s="246"/>
      <c r="K231" s="246"/>
      <c r="L231" s="246"/>
      <c r="M231" s="87"/>
      <c r="N231" s="246"/>
      <c r="O231" s="246"/>
      <c r="P231" s="246"/>
      <c r="Q231" s="87" t="s">
        <v>143</v>
      </c>
      <c r="R231" s="89">
        <v>36776</v>
      </c>
      <c r="S231" s="246"/>
      <c r="T231" s="246"/>
      <c r="U231" s="246"/>
      <c r="V231" s="246"/>
      <c r="W231" s="246"/>
      <c r="X231" s="246"/>
    </row>
    <row r="232" spans="1:24" ht="12.75">
      <c r="A232" s="252">
        <v>229</v>
      </c>
      <c r="B232" s="253" t="s">
        <v>433</v>
      </c>
      <c r="C232" s="84" t="s">
        <v>270</v>
      </c>
      <c r="D232" s="254"/>
      <c r="E232" s="246"/>
      <c r="F232" s="246"/>
      <c r="G232" s="246"/>
      <c r="H232" s="87">
        <v>5368020</v>
      </c>
      <c r="I232" s="246"/>
      <c r="J232" s="246"/>
      <c r="K232" s="246"/>
      <c r="L232" s="246"/>
      <c r="M232" s="87" t="s">
        <v>434</v>
      </c>
      <c r="N232" s="246"/>
      <c r="O232" s="246"/>
      <c r="P232" s="246"/>
      <c r="Q232" s="87" t="s">
        <v>143</v>
      </c>
      <c r="R232" s="89">
        <v>35594</v>
      </c>
      <c r="S232" s="246"/>
      <c r="T232" s="246"/>
      <c r="U232" s="246"/>
      <c r="V232" s="246"/>
      <c r="W232" s="246"/>
      <c r="X232" s="246"/>
    </row>
    <row r="233" spans="1:24" ht="12.75">
      <c r="A233" s="252">
        <f>LARGE(A2:A232,1)+1</f>
        <v>232</v>
      </c>
      <c r="B233" s="102" t="s">
        <v>435</v>
      </c>
      <c r="C233" s="86" t="s">
        <v>157</v>
      </c>
      <c r="D233" s="79"/>
      <c r="E233" s="73"/>
      <c r="F233" s="73"/>
      <c r="G233" s="73"/>
      <c r="H233" s="91">
        <v>2660558</v>
      </c>
      <c r="I233" s="73"/>
      <c r="J233" s="73"/>
      <c r="K233" s="73"/>
      <c r="L233" s="73"/>
      <c r="M233" s="75"/>
      <c r="N233" s="73"/>
      <c r="O233" s="73"/>
      <c r="P233" s="73"/>
      <c r="Q233" s="75" t="s">
        <v>143</v>
      </c>
      <c r="R233" s="92">
        <v>27640</v>
      </c>
      <c r="S233" s="73"/>
      <c r="T233" s="73"/>
      <c r="U233" s="246"/>
      <c r="V233" s="246"/>
      <c r="W233" s="246"/>
      <c r="X233" s="246"/>
    </row>
    <row r="234" spans="1:24" ht="12.75">
      <c r="A234" s="252">
        <v>234</v>
      </c>
      <c r="B234" s="102" t="s">
        <v>436</v>
      </c>
      <c r="C234" s="86" t="s">
        <v>241</v>
      </c>
      <c r="D234" s="79"/>
      <c r="E234" s="73"/>
      <c r="F234" s="73"/>
      <c r="G234" s="73"/>
      <c r="H234" s="100">
        <v>6461621</v>
      </c>
      <c r="I234" s="73"/>
      <c r="J234" s="73"/>
      <c r="K234" s="73"/>
      <c r="L234" s="73"/>
      <c r="M234" s="75"/>
      <c r="N234" s="73"/>
      <c r="O234" s="73"/>
      <c r="P234" s="73"/>
      <c r="Q234" s="75" t="s">
        <v>143</v>
      </c>
      <c r="R234" s="92">
        <v>37559</v>
      </c>
      <c r="S234" s="73"/>
      <c r="T234" s="73"/>
      <c r="U234" s="246"/>
      <c r="V234" s="246"/>
      <c r="W234" s="246"/>
      <c r="X234" s="246"/>
    </row>
    <row r="235" spans="1:24" ht="12.75">
      <c r="A235" s="252">
        <v>235</v>
      </c>
      <c r="B235" s="102" t="s">
        <v>437</v>
      </c>
      <c r="C235" s="86" t="s">
        <v>241</v>
      </c>
      <c r="D235" s="79"/>
      <c r="E235" s="73"/>
      <c r="F235" s="73"/>
      <c r="G235" s="73"/>
      <c r="H235" s="100">
        <v>6936794</v>
      </c>
      <c r="I235" s="73"/>
      <c r="J235" s="73"/>
      <c r="K235" s="73"/>
      <c r="L235" s="73"/>
      <c r="M235" s="75"/>
      <c r="N235" s="73"/>
      <c r="O235" s="73"/>
      <c r="P235" s="73"/>
      <c r="Q235" s="75" t="s">
        <v>152</v>
      </c>
      <c r="R235" s="92">
        <v>37826</v>
      </c>
      <c r="S235" s="73"/>
      <c r="T235" s="73"/>
      <c r="U235" s="246"/>
      <c r="V235" s="246"/>
      <c r="W235" s="246"/>
      <c r="X235" s="246"/>
    </row>
    <row r="236" spans="1:24" ht="12.75">
      <c r="A236" s="252">
        <v>236</v>
      </c>
      <c r="B236" s="102" t="s">
        <v>438</v>
      </c>
      <c r="C236" s="86" t="s">
        <v>241</v>
      </c>
      <c r="D236" s="79"/>
      <c r="E236" s="73"/>
      <c r="F236" s="73"/>
      <c r="G236" s="73"/>
      <c r="H236" s="100">
        <v>5889799</v>
      </c>
      <c r="I236" s="73"/>
      <c r="J236" s="73"/>
      <c r="K236" s="73"/>
      <c r="L236" s="73"/>
      <c r="M236" s="75"/>
      <c r="N236" s="73"/>
      <c r="O236" s="73"/>
      <c r="P236" s="73"/>
      <c r="Q236" s="75" t="s">
        <v>143</v>
      </c>
      <c r="R236" s="92">
        <v>37172</v>
      </c>
      <c r="S236" s="73"/>
      <c r="T236" s="73"/>
      <c r="U236" s="246"/>
      <c r="V236" s="246"/>
      <c r="W236" s="246"/>
      <c r="X236" s="246"/>
    </row>
    <row r="237" spans="1:24" ht="12.75">
      <c r="A237" s="252">
        <v>237</v>
      </c>
      <c r="B237" s="102" t="s">
        <v>403</v>
      </c>
      <c r="C237" s="86" t="s">
        <v>241</v>
      </c>
      <c r="D237" s="79"/>
      <c r="E237" s="73"/>
      <c r="F237" s="73"/>
      <c r="G237" s="73"/>
      <c r="H237" s="100">
        <v>7126049</v>
      </c>
      <c r="I237" s="73"/>
      <c r="J237" s="73"/>
      <c r="K237" s="73"/>
      <c r="L237" s="73"/>
      <c r="M237" s="75"/>
      <c r="N237" s="73"/>
      <c r="O237" s="73"/>
      <c r="P237" s="73"/>
      <c r="Q237" s="75" t="s">
        <v>152</v>
      </c>
      <c r="R237" s="92">
        <v>38109</v>
      </c>
      <c r="S237" s="73"/>
      <c r="T237" s="73"/>
      <c r="U237" s="246"/>
      <c r="V237" s="246"/>
      <c r="W237" s="246"/>
      <c r="X237" s="246"/>
    </row>
    <row r="238" spans="1:24" ht="12.75">
      <c r="A238" s="252">
        <v>238</v>
      </c>
      <c r="B238" s="102" t="s">
        <v>404</v>
      </c>
      <c r="C238" s="86" t="s">
        <v>241</v>
      </c>
      <c r="D238" s="79"/>
      <c r="E238" s="73"/>
      <c r="F238" s="73"/>
      <c r="G238" s="73"/>
      <c r="H238" s="100">
        <v>6701285</v>
      </c>
      <c r="I238" s="73"/>
      <c r="J238" s="73"/>
      <c r="K238" s="73"/>
      <c r="L238" s="73"/>
      <c r="M238" s="75"/>
      <c r="N238" s="73"/>
      <c r="O238" s="73"/>
      <c r="P238" s="73"/>
      <c r="Q238" s="75" t="s">
        <v>143</v>
      </c>
      <c r="R238" s="92">
        <v>37617</v>
      </c>
      <c r="S238" s="73"/>
      <c r="T238" s="73"/>
      <c r="U238" s="246"/>
      <c r="V238" s="246"/>
      <c r="W238" s="246"/>
      <c r="X238" s="246"/>
    </row>
    <row r="239" spans="1:24" ht="12.75">
      <c r="A239" s="252">
        <v>239</v>
      </c>
      <c r="B239" s="102" t="s">
        <v>402</v>
      </c>
      <c r="C239" s="86" t="s">
        <v>241</v>
      </c>
      <c r="D239" s="79"/>
      <c r="E239" s="73"/>
      <c r="F239" s="73"/>
      <c r="G239" s="73"/>
      <c r="H239" s="100">
        <v>6943681</v>
      </c>
      <c r="I239" s="73"/>
      <c r="J239" s="73"/>
      <c r="K239" s="73"/>
      <c r="L239" s="73"/>
      <c r="M239" s="75"/>
      <c r="N239" s="73"/>
      <c r="O239" s="73"/>
      <c r="P239" s="73"/>
      <c r="Q239" s="75" t="s">
        <v>143</v>
      </c>
      <c r="R239" s="92">
        <v>37823</v>
      </c>
      <c r="S239" s="73"/>
      <c r="T239" s="73"/>
      <c r="U239" s="246"/>
      <c r="V239" s="246"/>
      <c r="W239" s="246"/>
      <c r="X239" s="246"/>
    </row>
    <row r="240" spans="1:24" ht="12.75">
      <c r="A240" s="252">
        <f aca="true" t="shared" si="0" ref="A240:A248">A239+1</f>
        <v>240</v>
      </c>
      <c r="B240" s="102" t="s">
        <v>439</v>
      </c>
      <c r="C240" s="86" t="s">
        <v>241</v>
      </c>
      <c r="D240" s="79"/>
      <c r="E240" s="73"/>
      <c r="F240" s="73"/>
      <c r="G240" s="73"/>
      <c r="H240" s="100">
        <v>1026307949</v>
      </c>
      <c r="I240" s="73"/>
      <c r="J240" s="73"/>
      <c r="K240" s="73"/>
      <c r="L240" s="73"/>
      <c r="M240" s="75"/>
      <c r="N240" s="73"/>
      <c r="O240" s="73"/>
      <c r="P240" s="73"/>
      <c r="Q240" s="75" t="s">
        <v>152</v>
      </c>
      <c r="R240" s="92">
        <v>38558</v>
      </c>
      <c r="S240" s="73"/>
      <c r="T240" s="73"/>
      <c r="U240" s="246"/>
      <c r="V240" s="246"/>
      <c r="W240" s="246"/>
      <c r="X240" s="246"/>
    </row>
    <row r="241" spans="1:24" ht="12.75">
      <c r="A241" s="252">
        <f t="shared" si="0"/>
        <v>241</v>
      </c>
      <c r="B241" s="102" t="s">
        <v>440</v>
      </c>
      <c r="C241" s="86" t="s">
        <v>241</v>
      </c>
      <c r="D241" s="79"/>
      <c r="E241" s="73"/>
      <c r="F241" s="73"/>
      <c r="G241" s="73"/>
      <c r="H241" s="100">
        <v>7057388</v>
      </c>
      <c r="I241" s="73"/>
      <c r="J241" s="73"/>
      <c r="K241" s="73"/>
      <c r="L241" s="73"/>
      <c r="M241" s="75"/>
      <c r="N241" s="73"/>
      <c r="O241" s="73"/>
      <c r="P241" s="73"/>
      <c r="Q241" s="75" t="s">
        <v>152</v>
      </c>
      <c r="R241" s="92">
        <v>39119</v>
      </c>
      <c r="S241" s="73"/>
      <c r="T241" s="73"/>
      <c r="U241" s="246"/>
      <c r="V241" s="246"/>
      <c r="W241" s="246"/>
      <c r="X241" s="246"/>
    </row>
    <row r="242" spans="1:24" ht="12.75">
      <c r="A242" s="252">
        <f t="shared" si="0"/>
        <v>242</v>
      </c>
      <c r="B242" s="102" t="s">
        <v>441</v>
      </c>
      <c r="C242" s="86" t="s">
        <v>241</v>
      </c>
      <c r="D242" s="79"/>
      <c r="E242" s="73"/>
      <c r="F242" s="73"/>
      <c r="G242" s="73"/>
      <c r="H242" s="100">
        <v>7053763</v>
      </c>
      <c r="I242" s="73"/>
      <c r="J242" s="73"/>
      <c r="K242" s="73"/>
      <c r="L242" s="73"/>
      <c r="M242" s="75"/>
      <c r="N242" s="73"/>
      <c r="O242" s="73"/>
      <c r="P242" s="73"/>
      <c r="Q242" s="75" t="s">
        <v>152</v>
      </c>
      <c r="R242" s="92">
        <v>38402</v>
      </c>
      <c r="S242" s="73"/>
      <c r="T242" s="73"/>
      <c r="U242" s="246"/>
      <c r="V242" s="246"/>
      <c r="W242" s="246"/>
      <c r="X242" s="246"/>
    </row>
    <row r="243" spans="1:24" ht="12.75">
      <c r="A243" s="252">
        <f t="shared" si="0"/>
        <v>243</v>
      </c>
      <c r="B243" s="102" t="s">
        <v>442</v>
      </c>
      <c r="C243" s="86" t="s">
        <v>241</v>
      </c>
      <c r="D243" s="79"/>
      <c r="E243" s="73"/>
      <c r="F243" s="73"/>
      <c r="G243" s="73"/>
      <c r="H243" s="100">
        <v>6643687</v>
      </c>
      <c r="I243" s="73"/>
      <c r="J243" s="73"/>
      <c r="K243" s="73"/>
      <c r="L243" s="73"/>
      <c r="M243" s="75"/>
      <c r="N243" s="73"/>
      <c r="O243" s="73"/>
      <c r="P243" s="73"/>
      <c r="Q243" s="75" t="s">
        <v>143</v>
      </c>
      <c r="R243" s="92">
        <v>38249</v>
      </c>
      <c r="S243" s="73"/>
      <c r="T243" s="73"/>
      <c r="U243" s="246"/>
      <c r="V243" s="246"/>
      <c r="W243" s="246"/>
      <c r="X243" s="246"/>
    </row>
    <row r="244" spans="1:24" ht="12.75">
      <c r="A244" s="252">
        <f t="shared" si="0"/>
        <v>244</v>
      </c>
      <c r="B244" s="102" t="s">
        <v>443</v>
      </c>
      <c r="C244" s="86" t="s">
        <v>241</v>
      </c>
      <c r="D244" s="79"/>
      <c r="E244" s="73"/>
      <c r="F244" s="73"/>
      <c r="G244" s="73"/>
      <c r="H244" s="75"/>
      <c r="I244" s="73"/>
      <c r="J244" s="73"/>
      <c r="K244" s="73"/>
      <c r="L244" s="73"/>
      <c r="M244" s="75"/>
      <c r="N244" s="73"/>
      <c r="O244" s="73"/>
      <c r="P244" s="73"/>
      <c r="Q244" s="75" t="s">
        <v>143</v>
      </c>
      <c r="R244" s="104">
        <v>39009</v>
      </c>
      <c r="S244" s="73"/>
      <c r="T244" s="73"/>
      <c r="U244" s="246"/>
      <c r="V244" s="246"/>
      <c r="W244" s="246"/>
      <c r="X244" s="246"/>
    </row>
    <row r="245" spans="1:24" ht="12.75">
      <c r="A245" s="252">
        <f t="shared" si="0"/>
        <v>245</v>
      </c>
      <c r="B245" s="102" t="s">
        <v>444</v>
      </c>
      <c r="C245" s="86" t="s">
        <v>241</v>
      </c>
      <c r="D245" s="79"/>
      <c r="E245" s="73"/>
      <c r="F245" s="73"/>
      <c r="G245" s="73"/>
      <c r="H245" s="75"/>
      <c r="I245" s="73"/>
      <c r="J245" s="73"/>
      <c r="K245" s="73"/>
      <c r="L245" s="73"/>
      <c r="M245" s="75"/>
      <c r="N245" s="73"/>
      <c r="O245" s="73"/>
      <c r="P245" s="73"/>
      <c r="Q245" s="75" t="s">
        <v>143</v>
      </c>
      <c r="R245" s="104">
        <v>38831</v>
      </c>
      <c r="S245" s="73"/>
      <c r="T245" s="73"/>
      <c r="U245" s="246"/>
      <c r="V245" s="246"/>
      <c r="W245" s="246"/>
      <c r="X245" s="246"/>
    </row>
    <row r="246" spans="1:24" ht="12.75">
      <c r="A246" s="252">
        <f t="shared" si="0"/>
        <v>246</v>
      </c>
      <c r="B246" s="102" t="s">
        <v>445</v>
      </c>
      <c r="C246" s="86" t="s">
        <v>241</v>
      </c>
      <c r="D246" s="79"/>
      <c r="E246" s="73"/>
      <c r="F246" s="73"/>
      <c r="G246" s="73"/>
      <c r="H246" s="75"/>
      <c r="I246" s="73"/>
      <c r="J246" s="73"/>
      <c r="K246" s="73"/>
      <c r="L246" s="73"/>
      <c r="M246" s="75"/>
      <c r="N246" s="73"/>
      <c r="O246" s="73"/>
      <c r="P246" s="73"/>
      <c r="Q246" s="75" t="s">
        <v>152</v>
      </c>
      <c r="R246" s="104">
        <v>38857</v>
      </c>
      <c r="S246" s="73"/>
      <c r="T246" s="73"/>
      <c r="U246" s="246"/>
      <c r="V246" s="246"/>
      <c r="W246" s="246"/>
      <c r="X246" s="246"/>
    </row>
    <row r="247" spans="1:24" ht="12.75">
      <c r="A247" s="252">
        <f t="shared" si="0"/>
        <v>247</v>
      </c>
      <c r="B247" s="102" t="s">
        <v>446</v>
      </c>
      <c r="C247" s="86" t="s">
        <v>241</v>
      </c>
      <c r="D247" s="79"/>
      <c r="E247" s="73"/>
      <c r="F247" s="73"/>
      <c r="G247" s="73"/>
      <c r="H247" s="75"/>
      <c r="I247" s="73"/>
      <c r="J247" s="73"/>
      <c r="K247" s="73"/>
      <c r="L247" s="73"/>
      <c r="M247" s="75"/>
      <c r="N247" s="73"/>
      <c r="O247" s="73"/>
      <c r="P247" s="73"/>
      <c r="Q247" s="75" t="s">
        <v>143</v>
      </c>
      <c r="R247" s="104">
        <v>38774</v>
      </c>
      <c r="S247" s="73"/>
      <c r="T247" s="73"/>
      <c r="U247" s="246"/>
      <c r="V247" s="246"/>
      <c r="W247" s="246"/>
      <c r="X247" s="246"/>
    </row>
    <row r="248" spans="1:24" ht="12.75">
      <c r="A248" s="252">
        <f t="shared" si="0"/>
        <v>248</v>
      </c>
      <c r="B248" s="102" t="s">
        <v>447</v>
      </c>
      <c r="C248" s="86" t="s">
        <v>241</v>
      </c>
      <c r="D248" s="79"/>
      <c r="E248" s="73"/>
      <c r="F248" s="73"/>
      <c r="G248" s="73"/>
      <c r="H248" s="75"/>
      <c r="I248" s="73"/>
      <c r="J248" s="73"/>
      <c r="K248" s="73"/>
      <c r="L248" s="73"/>
      <c r="M248" s="75"/>
      <c r="N248" s="73"/>
      <c r="O248" s="73"/>
      <c r="P248" s="73"/>
      <c r="Q248" s="75" t="s">
        <v>152</v>
      </c>
      <c r="R248" s="92">
        <v>36973</v>
      </c>
      <c r="S248" s="73"/>
      <c r="T248" s="73"/>
      <c r="U248" s="246"/>
      <c r="V248" s="246"/>
      <c r="W248" s="246"/>
      <c r="X248" s="246"/>
    </row>
    <row r="249" spans="1:24" ht="12.75">
      <c r="A249" s="252">
        <v>249</v>
      </c>
      <c r="B249" s="102" t="s">
        <v>448</v>
      </c>
      <c r="C249" s="86" t="s">
        <v>241</v>
      </c>
      <c r="D249" s="79"/>
      <c r="E249" s="73"/>
      <c r="F249" s="73"/>
      <c r="G249" s="73"/>
      <c r="H249" s="100">
        <v>6936818</v>
      </c>
      <c r="I249" s="73"/>
      <c r="J249" s="73"/>
      <c r="K249" s="73"/>
      <c r="L249" s="73"/>
      <c r="M249" s="75"/>
      <c r="N249" s="73"/>
      <c r="O249" s="73"/>
      <c r="P249" s="73"/>
      <c r="Q249" s="75" t="s">
        <v>152</v>
      </c>
      <c r="R249" s="92">
        <v>38033</v>
      </c>
      <c r="S249" s="73"/>
      <c r="T249" s="73"/>
      <c r="U249" s="246"/>
      <c r="V249" s="246"/>
      <c r="W249" s="246"/>
      <c r="X249" s="246"/>
    </row>
    <row r="250" spans="1:24" ht="12.75">
      <c r="A250" s="252">
        <v>250</v>
      </c>
      <c r="B250" s="102" t="s">
        <v>449</v>
      </c>
      <c r="C250" s="86" t="s">
        <v>241</v>
      </c>
      <c r="D250" s="79"/>
      <c r="E250" s="73"/>
      <c r="F250" s="73"/>
      <c r="G250" s="73"/>
      <c r="H250" s="100">
        <v>6493469</v>
      </c>
      <c r="I250" s="73"/>
      <c r="J250" s="73"/>
      <c r="K250" s="73"/>
      <c r="L250" s="73"/>
      <c r="M250" s="75"/>
      <c r="N250" s="73"/>
      <c r="O250" s="73"/>
      <c r="P250" s="73"/>
      <c r="Q250" s="75" t="s">
        <v>152</v>
      </c>
      <c r="R250" s="92">
        <v>37302</v>
      </c>
      <c r="S250" s="73"/>
      <c r="T250" s="73"/>
      <c r="U250" s="246"/>
      <c r="V250" s="246"/>
      <c r="W250" s="246"/>
      <c r="X250" s="246"/>
    </row>
    <row r="251" spans="1:24" ht="12.75">
      <c r="A251" s="252">
        <v>251</v>
      </c>
      <c r="B251" s="102" t="s">
        <v>450</v>
      </c>
      <c r="C251" s="86" t="s">
        <v>241</v>
      </c>
      <c r="D251" s="79"/>
      <c r="E251" s="73"/>
      <c r="F251" s="73"/>
      <c r="G251" s="73"/>
      <c r="H251" s="100">
        <v>6748063</v>
      </c>
      <c r="I251" s="73"/>
      <c r="J251" s="73"/>
      <c r="K251" s="73"/>
      <c r="L251" s="73"/>
      <c r="M251" s="75"/>
      <c r="N251" s="73"/>
      <c r="O251" s="73"/>
      <c r="P251" s="73"/>
      <c r="Q251" s="75" t="s">
        <v>143</v>
      </c>
      <c r="R251" s="92">
        <v>39146</v>
      </c>
      <c r="S251" s="73"/>
      <c r="T251" s="73"/>
      <c r="U251" s="246"/>
      <c r="V251" s="246"/>
      <c r="W251" s="246"/>
      <c r="X251" s="246"/>
    </row>
    <row r="252" spans="1:24" ht="12.75">
      <c r="A252" s="252">
        <v>252</v>
      </c>
      <c r="B252" s="102" t="s">
        <v>451</v>
      </c>
      <c r="C252" s="86" t="s">
        <v>241</v>
      </c>
      <c r="D252" s="79"/>
      <c r="E252" s="73"/>
      <c r="F252" s="73"/>
      <c r="G252" s="73"/>
      <c r="H252" s="100">
        <v>6987839</v>
      </c>
      <c r="I252" s="73"/>
      <c r="J252" s="73"/>
      <c r="K252" s="73"/>
      <c r="L252" s="73"/>
      <c r="M252" s="75"/>
      <c r="N252" s="73"/>
      <c r="O252" s="73"/>
      <c r="P252" s="73"/>
      <c r="Q252" s="75" t="s">
        <v>152</v>
      </c>
      <c r="R252" s="92">
        <v>39265</v>
      </c>
      <c r="S252" s="73"/>
      <c r="T252" s="73"/>
      <c r="U252" s="246"/>
      <c r="V252" s="246"/>
      <c r="W252" s="246"/>
      <c r="X252" s="246"/>
    </row>
    <row r="253" spans="1:24" ht="12.75">
      <c r="A253" s="252">
        <v>253</v>
      </c>
      <c r="B253" s="102" t="s">
        <v>452</v>
      </c>
      <c r="C253" s="86" t="s">
        <v>241</v>
      </c>
      <c r="D253" s="79"/>
      <c r="E253" s="73"/>
      <c r="F253" s="73"/>
      <c r="G253" s="73"/>
      <c r="H253" s="100">
        <v>6980277</v>
      </c>
      <c r="I253" s="73"/>
      <c r="J253" s="73"/>
      <c r="K253" s="73"/>
      <c r="L253" s="73"/>
      <c r="M253" s="75"/>
      <c r="N253" s="73"/>
      <c r="O253" s="73"/>
      <c r="P253" s="73"/>
      <c r="Q253" s="75" t="s">
        <v>152</v>
      </c>
      <c r="R253" s="92">
        <v>38796</v>
      </c>
      <c r="S253" s="73"/>
      <c r="T253" s="73"/>
      <c r="U253" s="246"/>
      <c r="V253" s="246"/>
      <c r="W253" s="246"/>
      <c r="X253" s="246"/>
    </row>
    <row r="254" spans="1:24" ht="12.75">
      <c r="A254" s="252">
        <v>254</v>
      </c>
      <c r="B254" s="102" t="s">
        <v>453</v>
      </c>
      <c r="C254" s="86" t="s">
        <v>270</v>
      </c>
      <c r="D254" s="79"/>
      <c r="E254" s="73"/>
      <c r="F254" s="73"/>
      <c r="G254" s="73"/>
      <c r="H254" s="100">
        <v>52322742</v>
      </c>
      <c r="I254" s="73"/>
      <c r="J254" s="73"/>
      <c r="K254" s="73"/>
      <c r="L254" s="73"/>
      <c r="M254" s="75"/>
      <c r="N254" s="73"/>
      <c r="O254" s="73"/>
      <c r="P254" s="73"/>
      <c r="Q254" s="75" t="s">
        <v>143</v>
      </c>
      <c r="R254" s="92">
        <v>36748</v>
      </c>
      <c r="S254" s="73"/>
      <c r="T254" s="73"/>
      <c r="U254" s="246"/>
      <c r="V254" s="246"/>
      <c r="W254" s="246"/>
      <c r="X254" s="246"/>
    </row>
    <row r="255" spans="1:24" ht="12.75">
      <c r="A255" s="252">
        <v>255</v>
      </c>
      <c r="B255" s="102" t="s">
        <v>454</v>
      </c>
      <c r="C255" s="86" t="s">
        <v>270</v>
      </c>
      <c r="D255" s="79"/>
      <c r="E255" s="73"/>
      <c r="F255" s="73"/>
      <c r="G255" s="73"/>
      <c r="H255" s="100">
        <v>6517297</v>
      </c>
      <c r="I255" s="73"/>
      <c r="J255" s="73"/>
      <c r="K255" s="73"/>
      <c r="L255" s="73"/>
      <c r="M255" s="75"/>
      <c r="N255" s="73"/>
      <c r="O255" s="73"/>
      <c r="P255" s="73"/>
      <c r="Q255" s="75" t="s">
        <v>143</v>
      </c>
      <c r="R255" s="92">
        <v>35713</v>
      </c>
      <c r="S255" s="73"/>
      <c r="T255" s="73"/>
      <c r="U255" s="246"/>
      <c r="V255" s="246"/>
      <c r="W255" s="246"/>
      <c r="X255" s="246"/>
    </row>
    <row r="256" spans="1:24" ht="12.75">
      <c r="A256" s="252">
        <v>256</v>
      </c>
      <c r="B256" s="102" t="s">
        <v>455</v>
      </c>
      <c r="C256" s="86" t="s">
        <v>270</v>
      </c>
      <c r="D256" s="79"/>
      <c r="E256" s="73"/>
      <c r="F256" s="73"/>
      <c r="G256" s="73"/>
      <c r="H256" s="100">
        <v>6972989</v>
      </c>
      <c r="I256" s="73"/>
      <c r="J256" s="73"/>
      <c r="K256" s="73"/>
      <c r="L256" s="73"/>
      <c r="M256" s="75"/>
      <c r="N256" s="73"/>
      <c r="O256" s="73"/>
      <c r="P256" s="73"/>
      <c r="Q256" s="75" t="s">
        <v>143</v>
      </c>
      <c r="R256" s="92">
        <v>37088</v>
      </c>
      <c r="S256" s="73"/>
      <c r="T256" s="73"/>
      <c r="U256" s="246"/>
      <c r="V256" s="246"/>
      <c r="W256" s="246"/>
      <c r="X256" s="246"/>
    </row>
    <row r="257" spans="1:24" ht="12.75">
      <c r="A257" s="252">
        <v>257</v>
      </c>
      <c r="B257" s="97" t="s">
        <v>456</v>
      </c>
      <c r="C257" s="86" t="s">
        <v>306</v>
      </c>
      <c r="D257" s="79"/>
      <c r="E257" s="73"/>
      <c r="F257" s="73"/>
      <c r="G257" s="73"/>
      <c r="H257" s="75"/>
      <c r="I257" s="73"/>
      <c r="J257" s="73"/>
      <c r="K257" s="73"/>
      <c r="L257" s="73"/>
      <c r="M257" s="75"/>
      <c r="N257" s="73"/>
      <c r="O257" s="73"/>
      <c r="P257" s="73"/>
      <c r="Q257" s="75" t="s">
        <v>143</v>
      </c>
      <c r="R257" s="76"/>
      <c r="S257" s="73"/>
      <c r="T257" s="73"/>
      <c r="U257" s="246"/>
      <c r="V257" s="246"/>
      <c r="W257" s="246"/>
      <c r="X257" s="246"/>
    </row>
    <row r="258" spans="1:24" ht="12.75">
      <c r="A258" s="252">
        <v>258</v>
      </c>
      <c r="B258" s="97" t="s">
        <v>457</v>
      </c>
      <c r="C258" s="86" t="s">
        <v>157</v>
      </c>
      <c r="D258" s="79"/>
      <c r="E258" s="73"/>
      <c r="F258" s="73"/>
      <c r="G258" s="73"/>
      <c r="H258" s="75"/>
      <c r="I258" s="73"/>
      <c r="J258" s="73"/>
      <c r="K258" s="73"/>
      <c r="L258" s="73"/>
      <c r="M258" s="75"/>
      <c r="N258" s="73"/>
      <c r="O258" s="73"/>
      <c r="P258" s="73"/>
      <c r="Q258" s="75" t="s">
        <v>152</v>
      </c>
      <c r="R258" s="76">
        <v>26733</v>
      </c>
      <c r="S258" s="73"/>
      <c r="T258" s="73"/>
      <c r="U258" s="246"/>
      <c r="V258" s="246"/>
      <c r="W258" s="246"/>
      <c r="X258" s="246"/>
    </row>
    <row r="259" spans="1:24" ht="12.75">
      <c r="A259" s="255">
        <v>259</v>
      </c>
      <c r="B259" s="95" t="s">
        <v>458</v>
      </c>
      <c r="C259" s="86" t="s">
        <v>157</v>
      </c>
      <c r="D259" s="79"/>
      <c r="E259" s="73"/>
      <c r="F259" s="73"/>
      <c r="G259" s="73"/>
      <c r="H259" s="75"/>
      <c r="I259" s="73"/>
      <c r="J259" s="73"/>
      <c r="K259" s="73"/>
      <c r="L259" s="73"/>
      <c r="M259" s="75"/>
      <c r="N259" s="73"/>
      <c r="O259" s="73"/>
      <c r="P259" s="73"/>
      <c r="Q259" s="75" t="s">
        <v>143</v>
      </c>
      <c r="R259" s="76">
        <v>36762</v>
      </c>
      <c r="S259" s="73"/>
      <c r="T259" s="73"/>
      <c r="U259" s="246"/>
      <c r="V259" s="246"/>
      <c r="W259" s="246"/>
      <c r="X259" s="246"/>
    </row>
    <row r="260" spans="1:24" ht="12.75">
      <c r="A260" s="256">
        <v>260</v>
      </c>
      <c r="B260" s="102" t="s">
        <v>459</v>
      </c>
      <c r="C260" s="86" t="s">
        <v>197</v>
      </c>
      <c r="D260" s="79"/>
      <c r="E260" s="73"/>
      <c r="F260" s="73"/>
      <c r="G260" s="73"/>
      <c r="H260" s="75"/>
      <c r="I260" s="73"/>
      <c r="J260" s="73"/>
      <c r="K260" s="73"/>
      <c r="L260" s="73"/>
      <c r="M260" s="75"/>
      <c r="N260" s="73"/>
      <c r="O260" s="73"/>
      <c r="P260" s="73"/>
      <c r="Q260" s="75" t="s">
        <v>152</v>
      </c>
      <c r="R260" s="76">
        <v>28831</v>
      </c>
      <c r="S260" s="73"/>
      <c r="T260" s="73"/>
      <c r="U260" s="246"/>
      <c r="V260" s="246"/>
      <c r="W260" s="246"/>
      <c r="X260" s="246"/>
    </row>
    <row r="261" spans="1:24" ht="12.75">
      <c r="A261" s="256">
        <v>261</v>
      </c>
      <c r="B261" s="102" t="s">
        <v>460</v>
      </c>
      <c r="C261" s="86" t="s">
        <v>202</v>
      </c>
      <c r="D261" s="79"/>
      <c r="E261" s="73"/>
      <c r="F261" s="73"/>
      <c r="G261" s="73"/>
      <c r="H261" s="75"/>
      <c r="I261" s="73"/>
      <c r="J261" s="73"/>
      <c r="K261" s="73"/>
      <c r="L261" s="73"/>
      <c r="M261" s="100">
        <v>33394795</v>
      </c>
      <c r="N261" s="73"/>
      <c r="O261" s="73"/>
      <c r="P261" s="73"/>
      <c r="Q261" s="75" t="s">
        <v>143</v>
      </c>
      <c r="R261" s="92">
        <v>35565</v>
      </c>
      <c r="S261" s="73"/>
      <c r="T261" s="73"/>
      <c r="U261" s="246"/>
      <c r="V261" s="246"/>
      <c r="W261" s="246"/>
      <c r="X261" s="246"/>
    </row>
    <row r="262" spans="1:24" ht="12.75">
      <c r="A262" s="256">
        <v>262</v>
      </c>
      <c r="B262" s="102" t="s">
        <v>461</v>
      </c>
      <c r="C262" s="86" t="s">
        <v>202</v>
      </c>
      <c r="D262" s="79"/>
      <c r="E262" s="73"/>
      <c r="F262" s="73"/>
      <c r="G262" s="73"/>
      <c r="H262" s="75"/>
      <c r="I262" s="73"/>
      <c r="J262" s="73"/>
      <c r="K262" s="73"/>
      <c r="L262" s="73"/>
      <c r="M262" s="100">
        <v>33394795</v>
      </c>
      <c r="N262" s="73"/>
      <c r="O262" s="73"/>
      <c r="P262" s="73"/>
      <c r="Q262" s="75" t="s">
        <v>152</v>
      </c>
      <c r="R262" s="92">
        <v>36631</v>
      </c>
      <c r="S262" s="73"/>
      <c r="T262" s="73"/>
      <c r="U262" s="246"/>
      <c r="V262" s="246"/>
      <c r="W262" s="246"/>
      <c r="X262" s="246"/>
    </row>
    <row r="263" spans="1:24" ht="12.75">
      <c r="A263" s="252">
        <v>263</v>
      </c>
      <c r="B263" s="102" t="s">
        <v>462</v>
      </c>
      <c r="C263" s="86" t="s">
        <v>202</v>
      </c>
      <c r="D263" s="79"/>
      <c r="E263" s="73"/>
      <c r="F263" s="73"/>
      <c r="G263" s="73"/>
      <c r="H263" s="100" t="s">
        <v>463</v>
      </c>
      <c r="I263" s="73"/>
      <c r="J263" s="73"/>
      <c r="K263" s="73"/>
      <c r="L263" s="73"/>
      <c r="M263" s="100">
        <v>33394795</v>
      </c>
      <c r="N263" s="73"/>
      <c r="O263" s="73"/>
      <c r="P263" s="73"/>
      <c r="Q263" s="75" t="s">
        <v>143</v>
      </c>
      <c r="R263" s="92">
        <v>18033</v>
      </c>
      <c r="S263" s="73"/>
      <c r="T263" s="73"/>
      <c r="U263" s="246"/>
      <c r="V263" s="246"/>
      <c r="W263" s="246"/>
      <c r="X263" s="246"/>
    </row>
    <row r="264" spans="1:24" ht="12.75">
      <c r="A264" s="256">
        <v>264</v>
      </c>
      <c r="B264" s="102" t="s">
        <v>464</v>
      </c>
      <c r="C264" s="86" t="s">
        <v>616</v>
      </c>
      <c r="D264" s="79"/>
      <c r="E264" s="73"/>
      <c r="F264" s="73"/>
      <c r="G264" s="73"/>
      <c r="H264" s="100">
        <v>6109316</v>
      </c>
      <c r="I264" s="73"/>
      <c r="J264" s="73"/>
      <c r="K264" s="73"/>
      <c r="L264" s="73"/>
      <c r="M264" s="75"/>
      <c r="N264" s="73"/>
      <c r="O264" s="73"/>
      <c r="P264" s="73"/>
      <c r="Q264" s="75" t="s">
        <v>143</v>
      </c>
      <c r="R264" s="92">
        <v>36924</v>
      </c>
      <c r="S264" s="73"/>
      <c r="T264" s="73"/>
      <c r="U264" s="246"/>
      <c r="V264" s="246"/>
      <c r="W264" s="246"/>
      <c r="X264" s="246"/>
    </row>
    <row r="265" spans="1:24" ht="12.75">
      <c r="A265" s="257">
        <v>265</v>
      </c>
      <c r="B265" s="105" t="s">
        <v>465</v>
      </c>
      <c r="C265" s="86" t="s">
        <v>616</v>
      </c>
      <c r="D265" s="106"/>
      <c r="E265" s="106"/>
      <c r="F265" s="75"/>
      <c r="G265" s="75"/>
      <c r="H265" s="107">
        <v>7073486</v>
      </c>
      <c r="I265" s="106"/>
      <c r="J265" s="75"/>
      <c r="K265" s="75"/>
      <c r="L265" s="75"/>
      <c r="M265" s="108">
        <v>4797450293</v>
      </c>
      <c r="N265" s="75"/>
      <c r="O265" s="75"/>
      <c r="P265" s="75"/>
      <c r="Q265" s="75" t="s">
        <v>143</v>
      </c>
      <c r="R265" s="90">
        <v>36759</v>
      </c>
      <c r="S265" s="246"/>
      <c r="T265" s="246"/>
      <c r="U265" s="246"/>
      <c r="V265" s="246"/>
      <c r="W265" s="246"/>
      <c r="X265" s="246"/>
    </row>
    <row r="266" spans="1:24" ht="12.75">
      <c r="A266" s="256">
        <v>266</v>
      </c>
      <c r="B266" s="102" t="s">
        <v>466</v>
      </c>
      <c r="C266" s="86" t="s">
        <v>616</v>
      </c>
      <c r="D266" s="79"/>
      <c r="E266" s="73"/>
      <c r="F266" s="73"/>
      <c r="G266" s="73"/>
      <c r="H266" s="100">
        <v>3852275</v>
      </c>
      <c r="I266" s="73"/>
      <c r="J266" s="73"/>
      <c r="K266" s="73"/>
      <c r="L266" s="73"/>
      <c r="M266" s="100">
        <v>4784562190</v>
      </c>
      <c r="N266" s="73"/>
      <c r="O266" s="73"/>
      <c r="P266" s="73"/>
      <c r="Q266" s="75" t="s">
        <v>143</v>
      </c>
      <c r="R266" s="92">
        <v>28748</v>
      </c>
      <c r="S266" s="73"/>
      <c r="T266" s="73"/>
      <c r="U266" s="246"/>
      <c r="V266" s="246"/>
      <c r="W266" s="246"/>
      <c r="X266" s="246"/>
    </row>
    <row r="267" spans="1:24" ht="12.75">
      <c r="A267" s="256">
        <v>267</v>
      </c>
      <c r="B267" s="102" t="s">
        <v>467</v>
      </c>
      <c r="C267" s="86" t="s">
        <v>616</v>
      </c>
      <c r="D267" s="79"/>
      <c r="E267" s="73"/>
      <c r="F267" s="73"/>
      <c r="G267" s="73"/>
      <c r="H267" s="100">
        <v>7320558</v>
      </c>
      <c r="I267" s="73"/>
      <c r="J267" s="73"/>
      <c r="K267" s="73"/>
      <c r="L267" s="73"/>
      <c r="M267" s="100">
        <v>4784562190</v>
      </c>
      <c r="N267" s="73"/>
      <c r="O267" s="73"/>
      <c r="P267" s="73"/>
      <c r="Q267" s="75" t="s">
        <v>143</v>
      </c>
      <c r="R267" s="92">
        <v>37857</v>
      </c>
      <c r="S267" s="73"/>
      <c r="T267" s="73"/>
      <c r="U267" s="246"/>
      <c r="V267" s="246"/>
      <c r="W267" s="246"/>
      <c r="X267" s="246"/>
    </row>
    <row r="268" spans="1:24" ht="12.75">
      <c r="A268" s="256">
        <v>268</v>
      </c>
      <c r="B268" s="102" t="s">
        <v>468</v>
      </c>
      <c r="C268" s="86" t="s">
        <v>616</v>
      </c>
      <c r="D268" s="79"/>
      <c r="E268" s="73"/>
      <c r="F268" s="73"/>
      <c r="G268" s="73"/>
      <c r="H268" s="100">
        <v>7023875</v>
      </c>
      <c r="I268" s="73"/>
      <c r="J268" s="73"/>
      <c r="K268" s="73"/>
      <c r="L268" s="73"/>
      <c r="M268" s="100">
        <v>4784562190</v>
      </c>
      <c r="N268" s="73"/>
      <c r="O268" s="73"/>
      <c r="P268" s="73"/>
      <c r="Q268" s="75" t="s">
        <v>143</v>
      </c>
      <c r="R268" s="92">
        <v>37775</v>
      </c>
      <c r="S268" s="73"/>
      <c r="T268" s="73"/>
      <c r="U268" s="246"/>
      <c r="V268" s="246"/>
      <c r="W268" s="246"/>
      <c r="X268" s="246"/>
    </row>
    <row r="269" spans="1:24" ht="12.75">
      <c r="A269" s="256">
        <v>269</v>
      </c>
      <c r="B269" s="102" t="s">
        <v>469</v>
      </c>
      <c r="C269" s="86" t="s">
        <v>616</v>
      </c>
      <c r="D269" s="79"/>
      <c r="E269" s="73"/>
      <c r="F269" s="73"/>
      <c r="G269" s="73"/>
      <c r="H269" s="100">
        <v>6333057</v>
      </c>
      <c r="I269" s="73"/>
      <c r="J269" s="73"/>
      <c r="K269" s="73"/>
      <c r="L269" s="73"/>
      <c r="M269" s="100">
        <v>4784562190</v>
      </c>
      <c r="N269" s="73"/>
      <c r="O269" s="73"/>
      <c r="P269" s="73"/>
      <c r="Q269" s="75" t="s">
        <v>143</v>
      </c>
      <c r="R269" s="92">
        <v>36624</v>
      </c>
      <c r="S269" s="73"/>
      <c r="T269" s="73"/>
      <c r="U269" s="246"/>
      <c r="V269" s="246"/>
      <c r="W269" s="246"/>
      <c r="X269" s="246"/>
    </row>
    <row r="270" spans="1:24" ht="12.75">
      <c r="A270" s="256">
        <v>270</v>
      </c>
      <c r="B270" s="102" t="s">
        <v>470</v>
      </c>
      <c r="C270" s="86" t="s">
        <v>616</v>
      </c>
      <c r="D270" s="79"/>
      <c r="E270" s="73"/>
      <c r="F270" s="73"/>
      <c r="G270" s="73"/>
      <c r="H270" s="100">
        <v>6476917</v>
      </c>
      <c r="I270" s="73"/>
      <c r="J270" s="73"/>
      <c r="K270" s="73"/>
      <c r="L270" s="73"/>
      <c r="M270" s="100">
        <v>4784562190</v>
      </c>
      <c r="N270" s="73"/>
      <c r="O270" s="73"/>
      <c r="P270" s="73"/>
      <c r="Q270" s="75" t="s">
        <v>143</v>
      </c>
      <c r="R270" s="92">
        <v>36698</v>
      </c>
      <c r="S270" s="73"/>
      <c r="T270" s="73"/>
      <c r="U270" s="246"/>
      <c r="V270" s="246"/>
      <c r="W270" s="246"/>
      <c r="X270" s="246"/>
    </row>
    <row r="271" spans="1:24" ht="12.75">
      <c r="A271" s="256">
        <v>271</v>
      </c>
      <c r="B271" s="102" t="s">
        <v>471</v>
      </c>
      <c r="C271" s="86" t="s">
        <v>616</v>
      </c>
      <c r="D271" s="79"/>
      <c r="E271" s="73"/>
      <c r="F271" s="73"/>
      <c r="G271" s="73"/>
      <c r="H271" s="100">
        <v>6738837</v>
      </c>
      <c r="I271" s="73"/>
      <c r="J271" s="73"/>
      <c r="K271" s="73"/>
      <c r="L271" s="73"/>
      <c r="M271" s="100">
        <v>4784562190</v>
      </c>
      <c r="N271" s="73"/>
      <c r="O271" s="73"/>
      <c r="P271" s="73"/>
      <c r="Q271" s="75" t="s">
        <v>143</v>
      </c>
      <c r="R271" s="92">
        <v>38389</v>
      </c>
      <c r="S271" s="73"/>
      <c r="T271" s="73"/>
      <c r="U271" s="246"/>
      <c r="V271" s="246"/>
      <c r="W271" s="246"/>
      <c r="X271" s="246"/>
    </row>
    <row r="272" spans="1:24" ht="12.75">
      <c r="A272" s="256">
        <v>272</v>
      </c>
      <c r="B272" s="102" t="s">
        <v>472</v>
      </c>
      <c r="C272" s="86" t="s">
        <v>616</v>
      </c>
      <c r="D272" s="79"/>
      <c r="E272" s="73"/>
      <c r="F272" s="73"/>
      <c r="G272" s="73"/>
      <c r="H272" s="100">
        <v>6612368</v>
      </c>
      <c r="I272" s="73"/>
      <c r="J272" s="73"/>
      <c r="K272" s="73"/>
      <c r="L272" s="73"/>
      <c r="M272" s="100">
        <v>4784562190</v>
      </c>
      <c r="N272" s="73"/>
      <c r="O272" s="73"/>
      <c r="P272" s="73"/>
      <c r="Q272" s="75" t="s">
        <v>143</v>
      </c>
      <c r="R272" s="92">
        <v>38261</v>
      </c>
      <c r="S272" s="73"/>
      <c r="T272" s="73"/>
      <c r="U272" s="246"/>
      <c r="V272" s="246"/>
      <c r="W272" s="246"/>
      <c r="X272" s="246"/>
    </row>
    <row r="273" spans="1:24" ht="12.75">
      <c r="A273" s="256">
        <v>273</v>
      </c>
      <c r="B273" s="102" t="s">
        <v>473</v>
      </c>
      <c r="C273" s="86" t="s">
        <v>616</v>
      </c>
      <c r="D273" s="79"/>
      <c r="E273" s="73"/>
      <c r="F273" s="73"/>
      <c r="G273" s="73"/>
      <c r="H273" s="100">
        <v>6772276</v>
      </c>
      <c r="I273" s="73"/>
      <c r="J273" s="73"/>
      <c r="K273" s="73"/>
      <c r="L273" s="73"/>
      <c r="M273" s="100">
        <v>4784562190</v>
      </c>
      <c r="N273" s="73"/>
      <c r="O273" s="73"/>
      <c r="P273" s="73"/>
      <c r="Q273" s="75" t="s">
        <v>143</v>
      </c>
      <c r="R273" s="92">
        <v>37728</v>
      </c>
      <c r="S273" s="73"/>
      <c r="T273" s="73"/>
      <c r="U273" s="246"/>
      <c r="V273" s="246"/>
      <c r="W273" s="246"/>
      <c r="X273" s="246"/>
    </row>
    <row r="274" spans="1:24" ht="12.75">
      <c r="A274" s="256">
        <v>274</v>
      </c>
      <c r="B274" s="102" t="s">
        <v>474</v>
      </c>
      <c r="C274" s="86" t="s">
        <v>616</v>
      </c>
      <c r="D274" s="79"/>
      <c r="E274" s="73"/>
      <c r="F274" s="73"/>
      <c r="G274" s="73"/>
      <c r="H274" s="100">
        <v>5192872</v>
      </c>
      <c r="I274" s="73"/>
      <c r="J274" s="73"/>
      <c r="K274" s="73"/>
      <c r="L274" s="73"/>
      <c r="M274" s="100">
        <v>4784562190</v>
      </c>
      <c r="N274" s="73"/>
      <c r="O274" s="73"/>
      <c r="P274" s="73"/>
      <c r="Q274" s="75" t="s">
        <v>143</v>
      </c>
      <c r="R274" s="92">
        <v>35308</v>
      </c>
      <c r="S274" s="73"/>
      <c r="T274" s="73"/>
      <c r="U274" s="246"/>
      <c r="V274" s="246"/>
      <c r="W274" s="246"/>
      <c r="X274" s="246"/>
    </row>
    <row r="275" spans="1:24" ht="12.75">
      <c r="A275" s="256">
        <v>275</v>
      </c>
      <c r="B275" s="102" t="s">
        <v>475</v>
      </c>
      <c r="C275" s="86" t="s">
        <v>616</v>
      </c>
      <c r="D275" s="79"/>
      <c r="E275" s="73"/>
      <c r="F275" s="73"/>
      <c r="G275" s="73"/>
      <c r="H275" s="100">
        <v>6218124</v>
      </c>
      <c r="I275" s="73"/>
      <c r="J275" s="73"/>
      <c r="K275" s="73"/>
      <c r="L275" s="73"/>
      <c r="M275" s="100">
        <v>4784562190</v>
      </c>
      <c r="N275" s="73"/>
      <c r="O275" s="73"/>
      <c r="P275" s="73"/>
      <c r="Q275" s="75" t="s">
        <v>143</v>
      </c>
      <c r="R275" s="92">
        <v>36774</v>
      </c>
      <c r="S275" s="73"/>
      <c r="T275" s="73"/>
      <c r="U275" s="246"/>
      <c r="V275" s="246"/>
      <c r="W275" s="246"/>
      <c r="X275" s="246"/>
    </row>
    <row r="276" spans="1:24" ht="12.75">
      <c r="A276" s="256">
        <v>276</v>
      </c>
      <c r="B276" s="102" t="s">
        <v>476</v>
      </c>
      <c r="C276" s="86" t="s">
        <v>616</v>
      </c>
      <c r="D276" s="79"/>
      <c r="E276" s="73"/>
      <c r="F276" s="73"/>
      <c r="G276" s="73"/>
      <c r="H276" s="100">
        <v>6279582</v>
      </c>
      <c r="I276" s="73"/>
      <c r="J276" s="73"/>
      <c r="K276" s="73"/>
      <c r="L276" s="73"/>
      <c r="M276" s="100">
        <v>4784562190</v>
      </c>
      <c r="N276" s="73"/>
      <c r="O276" s="73"/>
      <c r="P276" s="73"/>
      <c r="Q276" s="75" t="s">
        <v>143</v>
      </c>
      <c r="R276" s="92">
        <v>36279</v>
      </c>
      <c r="S276" s="73"/>
      <c r="T276" s="73"/>
      <c r="U276" s="246"/>
      <c r="V276" s="246"/>
      <c r="W276" s="246"/>
      <c r="X276" s="246"/>
    </row>
    <row r="277" spans="1:24" ht="12.75">
      <c r="A277" s="256">
        <v>277</v>
      </c>
      <c r="B277" s="102" t="s">
        <v>477</v>
      </c>
      <c r="C277" s="86" t="s">
        <v>616</v>
      </c>
      <c r="D277" s="79"/>
      <c r="E277" s="73"/>
      <c r="F277" s="73"/>
      <c r="G277" s="73"/>
      <c r="H277" s="100">
        <v>141232371</v>
      </c>
      <c r="I277" s="73"/>
      <c r="J277" s="73"/>
      <c r="K277" s="73"/>
      <c r="L277" s="73"/>
      <c r="M277" s="100">
        <v>4784562190</v>
      </c>
      <c r="N277" s="73"/>
      <c r="O277" s="73"/>
      <c r="P277" s="73"/>
      <c r="Q277" s="75" t="s">
        <v>143</v>
      </c>
      <c r="R277" s="92">
        <v>36681</v>
      </c>
      <c r="S277" s="73"/>
      <c r="T277" s="73"/>
      <c r="U277" s="246"/>
      <c r="V277" s="246"/>
      <c r="W277" s="246"/>
      <c r="X277" s="246"/>
    </row>
    <row r="278" spans="1:24" ht="12.75">
      <c r="A278" s="256">
        <v>278</v>
      </c>
      <c r="B278" s="102" t="s">
        <v>478</v>
      </c>
      <c r="C278" s="86" t="s">
        <v>616</v>
      </c>
      <c r="D278" s="79"/>
      <c r="E278" s="73"/>
      <c r="F278" s="73"/>
      <c r="G278" s="73"/>
      <c r="H278" s="100">
        <v>7070766</v>
      </c>
      <c r="I278" s="73"/>
      <c r="J278" s="73"/>
      <c r="K278" s="73"/>
      <c r="L278" s="73"/>
      <c r="M278" s="100">
        <v>4784562190</v>
      </c>
      <c r="N278" s="73"/>
      <c r="O278" s="73"/>
      <c r="P278" s="73"/>
      <c r="Q278" s="75" t="s">
        <v>143</v>
      </c>
      <c r="R278" s="92">
        <v>37504</v>
      </c>
      <c r="S278" s="73"/>
      <c r="T278" s="73"/>
      <c r="U278" s="246"/>
      <c r="V278" s="246"/>
      <c r="W278" s="246"/>
      <c r="X278" s="246"/>
    </row>
    <row r="279" spans="1:24" ht="12.75">
      <c r="A279" s="256">
        <v>279</v>
      </c>
      <c r="B279" s="102" t="s">
        <v>617</v>
      </c>
      <c r="C279" s="86" t="s">
        <v>241</v>
      </c>
      <c r="D279" s="79"/>
      <c r="E279" s="73"/>
      <c r="F279" s="73"/>
      <c r="G279" s="73"/>
      <c r="H279" s="75">
        <v>4077174</v>
      </c>
      <c r="I279" s="73"/>
      <c r="J279" s="73"/>
      <c r="K279" s="73"/>
      <c r="L279" s="73"/>
      <c r="M279" s="75"/>
      <c r="N279" s="73"/>
      <c r="O279" s="73"/>
      <c r="P279" s="73"/>
      <c r="Q279" s="75" t="s">
        <v>143</v>
      </c>
      <c r="R279" s="92">
        <v>31206</v>
      </c>
      <c r="S279" s="73"/>
      <c r="T279" s="73"/>
      <c r="U279" s="246"/>
      <c r="V279" s="246"/>
      <c r="W279" s="246"/>
      <c r="X279" s="246"/>
    </row>
    <row r="280" spans="1:24" ht="12.75">
      <c r="A280" s="256">
        <v>280</v>
      </c>
      <c r="B280" s="102" t="s">
        <v>479</v>
      </c>
      <c r="C280" s="86" t="s">
        <v>270</v>
      </c>
      <c r="D280" s="79"/>
      <c r="E280" s="73"/>
      <c r="F280" s="73"/>
      <c r="G280" s="73"/>
      <c r="H280" s="100" t="s">
        <v>480</v>
      </c>
      <c r="I280" s="73"/>
      <c r="J280" s="73"/>
      <c r="K280" s="73"/>
      <c r="L280" s="73"/>
      <c r="M280" s="100" t="s">
        <v>481</v>
      </c>
      <c r="N280" s="73"/>
      <c r="O280" s="73"/>
      <c r="P280" s="73"/>
      <c r="Q280" s="75" t="s">
        <v>143</v>
      </c>
      <c r="R280" s="92">
        <v>25832</v>
      </c>
      <c r="S280" s="73"/>
      <c r="T280" s="73"/>
      <c r="U280" s="246"/>
      <c r="V280" s="246"/>
      <c r="W280" s="246"/>
      <c r="X280" s="246"/>
    </row>
    <row r="281" spans="1:24" ht="12.75">
      <c r="A281" s="256">
        <v>281</v>
      </c>
      <c r="B281" s="102" t="s">
        <v>482</v>
      </c>
      <c r="C281" s="86" t="s">
        <v>270</v>
      </c>
      <c r="D281" s="79"/>
      <c r="E281" s="73"/>
      <c r="F281" s="73"/>
      <c r="G281" s="73"/>
      <c r="H281" s="100">
        <v>6072816</v>
      </c>
      <c r="I281" s="73"/>
      <c r="J281" s="73"/>
      <c r="K281" s="73"/>
      <c r="L281" s="73"/>
      <c r="M281" s="100">
        <v>92713409</v>
      </c>
      <c r="N281" s="73"/>
      <c r="O281" s="73"/>
      <c r="P281" s="73"/>
      <c r="Q281" s="75" t="s">
        <v>143</v>
      </c>
      <c r="R281" s="92">
        <v>36581</v>
      </c>
      <c r="S281" s="73"/>
      <c r="T281" s="73"/>
      <c r="U281" s="246"/>
      <c r="V281" s="246"/>
      <c r="W281" s="246"/>
      <c r="X281" s="246"/>
    </row>
    <row r="282" spans="1:24" ht="12.75">
      <c r="A282" s="256">
        <v>282</v>
      </c>
      <c r="B282" s="102" t="s">
        <v>483</v>
      </c>
      <c r="C282" s="86" t="s">
        <v>228</v>
      </c>
      <c r="D282" s="79"/>
      <c r="E282" s="73"/>
      <c r="F282" s="73"/>
      <c r="G282" s="73"/>
      <c r="H282" s="100">
        <v>5440874</v>
      </c>
      <c r="I282" s="73"/>
      <c r="J282" s="73"/>
      <c r="K282" s="73"/>
      <c r="L282" s="73"/>
      <c r="M282" s="100">
        <v>99915001</v>
      </c>
      <c r="N282" s="73"/>
      <c r="O282" s="73"/>
      <c r="P282" s="73"/>
      <c r="Q282" s="75" t="s">
        <v>152</v>
      </c>
      <c r="R282" s="92">
        <v>36550</v>
      </c>
      <c r="S282" s="73"/>
      <c r="T282" s="73"/>
      <c r="U282" s="246"/>
      <c r="V282" s="246"/>
      <c r="W282" s="246"/>
      <c r="X282" s="246"/>
    </row>
    <row r="283" spans="1:24" ht="12.75">
      <c r="A283" s="256">
        <v>283</v>
      </c>
      <c r="B283" s="102" t="s">
        <v>484</v>
      </c>
      <c r="C283" s="86" t="s">
        <v>228</v>
      </c>
      <c r="D283" s="79"/>
      <c r="E283" s="73"/>
      <c r="F283" s="73"/>
      <c r="G283" s="73"/>
      <c r="H283" s="100"/>
      <c r="I283" s="73"/>
      <c r="J283" s="73"/>
      <c r="K283" s="73"/>
      <c r="L283" s="73"/>
      <c r="M283" s="100"/>
      <c r="N283" s="73"/>
      <c r="O283" s="73"/>
      <c r="P283" s="73"/>
      <c r="Q283" s="75" t="s">
        <v>143</v>
      </c>
      <c r="R283" s="92">
        <v>36351</v>
      </c>
      <c r="S283" s="73"/>
      <c r="T283" s="73"/>
      <c r="U283" s="246"/>
      <c r="V283" s="246"/>
      <c r="W283" s="246"/>
      <c r="X283" s="246"/>
    </row>
    <row r="284" spans="1:24" s="248" customFormat="1" ht="12.75">
      <c r="A284" s="252">
        <v>284</v>
      </c>
      <c r="B284" s="253" t="s">
        <v>485</v>
      </c>
      <c r="C284" s="84" t="s">
        <v>197</v>
      </c>
      <c r="D284" s="254"/>
      <c r="E284" s="246"/>
      <c r="F284" s="246"/>
      <c r="G284" s="246"/>
      <c r="H284" s="87">
        <v>6751592</v>
      </c>
      <c r="I284" s="246"/>
      <c r="J284" s="246"/>
      <c r="K284" s="246"/>
      <c r="L284" s="246"/>
      <c r="M284" s="87"/>
      <c r="N284" s="246"/>
      <c r="O284" s="246"/>
      <c r="P284" s="246"/>
      <c r="Q284" s="87" t="s">
        <v>152</v>
      </c>
      <c r="R284" s="89">
        <v>30112</v>
      </c>
      <c r="S284" s="246"/>
      <c r="T284" s="246"/>
      <c r="U284" s="246"/>
      <c r="V284" s="246"/>
      <c r="W284" s="246"/>
      <c r="X284" s="246"/>
    </row>
    <row r="285" spans="1:24" s="248" customFormat="1" ht="12.75">
      <c r="A285" s="252">
        <v>285</v>
      </c>
      <c r="B285" s="253" t="s">
        <v>486</v>
      </c>
      <c r="C285" s="84" t="s">
        <v>197</v>
      </c>
      <c r="D285" s="254"/>
      <c r="E285" s="246"/>
      <c r="F285" s="246"/>
      <c r="G285" s="246"/>
      <c r="H285" s="87">
        <v>5747640</v>
      </c>
      <c r="I285" s="246"/>
      <c r="J285" s="246"/>
      <c r="K285" s="246"/>
      <c r="L285" s="246"/>
      <c r="M285" s="87"/>
      <c r="N285" s="246"/>
      <c r="O285" s="246"/>
      <c r="P285" s="246"/>
      <c r="Q285" s="87" t="s">
        <v>152</v>
      </c>
      <c r="R285" s="89">
        <v>34991</v>
      </c>
      <c r="S285" s="246"/>
      <c r="T285" s="246"/>
      <c r="U285" s="246"/>
      <c r="V285" s="246"/>
      <c r="W285" s="246"/>
      <c r="X285" s="246"/>
    </row>
    <row r="286" spans="1:24" s="248" customFormat="1" ht="12.75">
      <c r="A286" s="252">
        <v>286</v>
      </c>
      <c r="B286" s="253" t="s">
        <v>487</v>
      </c>
      <c r="C286" s="84" t="s">
        <v>197</v>
      </c>
      <c r="D286" s="254"/>
      <c r="E286" s="246"/>
      <c r="F286" s="246"/>
      <c r="G286" s="246"/>
      <c r="H286" s="87">
        <v>26933</v>
      </c>
      <c r="I286" s="246"/>
      <c r="J286" s="246"/>
      <c r="K286" s="246"/>
      <c r="L286" s="246"/>
      <c r="M286" s="87"/>
      <c r="N286" s="246"/>
      <c r="O286" s="246"/>
      <c r="P286" s="246"/>
      <c r="Q286" s="87" t="s">
        <v>143</v>
      </c>
      <c r="R286" s="89">
        <v>26933</v>
      </c>
      <c r="S286" s="246"/>
      <c r="T286" s="246"/>
      <c r="U286" s="246"/>
      <c r="V286" s="246"/>
      <c r="W286" s="246"/>
      <c r="X286" s="246"/>
    </row>
    <row r="287" spans="1:24" s="248" customFormat="1" ht="12.75">
      <c r="A287" s="252">
        <v>287</v>
      </c>
      <c r="B287" s="253" t="s">
        <v>488</v>
      </c>
      <c r="C287" s="84" t="s">
        <v>197</v>
      </c>
      <c r="D287" s="254"/>
      <c r="E287" s="246"/>
      <c r="F287" s="246"/>
      <c r="G287" s="246"/>
      <c r="H287" s="87">
        <v>36249</v>
      </c>
      <c r="I287" s="246"/>
      <c r="J287" s="246"/>
      <c r="K287" s="246"/>
      <c r="L287" s="246"/>
      <c r="M287" s="87"/>
      <c r="N287" s="246"/>
      <c r="O287" s="246"/>
      <c r="P287" s="246"/>
      <c r="Q287" s="87" t="s">
        <v>143</v>
      </c>
      <c r="R287" s="89">
        <v>36249</v>
      </c>
      <c r="S287" s="246"/>
      <c r="T287" s="246"/>
      <c r="U287" s="246"/>
      <c r="V287" s="246"/>
      <c r="W287" s="246"/>
      <c r="X287" s="246"/>
    </row>
    <row r="288" spans="1:24" s="248" customFormat="1" ht="12.75">
      <c r="A288" s="252">
        <v>288</v>
      </c>
      <c r="B288" s="253" t="s">
        <v>489</v>
      </c>
      <c r="C288" s="84" t="s">
        <v>202</v>
      </c>
      <c r="D288" s="254"/>
      <c r="E288" s="246"/>
      <c r="F288" s="246"/>
      <c r="G288" s="246"/>
      <c r="H288" s="87"/>
      <c r="I288" s="246"/>
      <c r="J288" s="246"/>
      <c r="K288" s="246"/>
      <c r="L288" s="246"/>
      <c r="M288" s="87"/>
      <c r="N288" s="246"/>
      <c r="O288" s="246"/>
      <c r="P288" s="246"/>
      <c r="Q288" s="87" t="s">
        <v>143</v>
      </c>
      <c r="R288" s="258">
        <v>38041</v>
      </c>
      <c r="S288" s="246"/>
      <c r="T288" s="246"/>
      <c r="U288" s="246"/>
      <c r="V288" s="246"/>
      <c r="W288" s="246"/>
      <c r="X288" s="246"/>
    </row>
    <row r="289" spans="1:24" s="248" customFormat="1" ht="12.75">
      <c r="A289" s="252">
        <v>289</v>
      </c>
      <c r="B289" s="253" t="s">
        <v>490</v>
      </c>
      <c r="C289" s="84" t="s">
        <v>202</v>
      </c>
      <c r="D289" s="254"/>
      <c r="E289" s="246"/>
      <c r="F289" s="246"/>
      <c r="G289" s="246"/>
      <c r="H289" s="87"/>
      <c r="I289" s="246"/>
      <c r="J289" s="246"/>
      <c r="K289" s="246"/>
      <c r="L289" s="246"/>
      <c r="M289" s="87"/>
      <c r="N289" s="246"/>
      <c r="O289" s="246"/>
      <c r="P289" s="246"/>
      <c r="Q289" s="87" t="s">
        <v>143</v>
      </c>
      <c r="R289" s="258">
        <v>37522</v>
      </c>
      <c r="S289" s="246"/>
      <c r="T289" s="246"/>
      <c r="U289" s="246"/>
      <c r="V289" s="246"/>
      <c r="W289" s="246"/>
      <c r="X289" s="246"/>
    </row>
    <row r="290" spans="1:24" s="248" customFormat="1" ht="12.75">
      <c r="A290" s="252">
        <v>290</v>
      </c>
      <c r="B290" s="253" t="s">
        <v>491</v>
      </c>
      <c r="C290" s="84" t="s">
        <v>202</v>
      </c>
      <c r="D290" s="254"/>
      <c r="E290" s="246"/>
      <c r="F290" s="246"/>
      <c r="G290" s="246"/>
      <c r="H290" s="87"/>
      <c r="I290" s="246"/>
      <c r="J290" s="246"/>
      <c r="K290" s="246"/>
      <c r="L290" s="246"/>
      <c r="M290" s="87"/>
      <c r="N290" s="246"/>
      <c r="O290" s="246"/>
      <c r="P290" s="246"/>
      <c r="Q290" s="87" t="s">
        <v>143</v>
      </c>
      <c r="R290" s="258">
        <v>37259</v>
      </c>
      <c r="S290" s="246"/>
      <c r="T290" s="246"/>
      <c r="U290" s="246"/>
      <c r="V290" s="246"/>
      <c r="W290" s="246"/>
      <c r="X290" s="246"/>
    </row>
    <row r="291" spans="1:24" s="248" customFormat="1" ht="12.75">
      <c r="A291" s="252">
        <v>291</v>
      </c>
      <c r="B291" s="253" t="s">
        <v>492</v>
      </c>
      <c r="C291" s="84" t="s">
        <v>202</v>
      </c>
      <c r="D291" s="254"/>
      <c r="E291" s="246"/>
      <c r="F291" s="246"/>
      <c r="G291" s="246"/>
      <c r="H291" s="87"/>
      <c r="I291" s="246"/>
      <c r="J291" s="246"/>
      <c r="K291" s="246"/>
      <c r="L291" s="246"/>
      <c r="M291" s="87"/>
      <c r="N291" s="246"/>
      <c r="O291" s="246"/>
      <c r="P291" s="246"/>
      <c r="Q291" s="87" t="s">
        <v>143</v>
      </c>
      <c r="R291" s="258">
        <v>36542</v>
      </c>
      <c r="S291" s="246"/>
      <c r="T291" s="246"/>
      <c r="U291" s="246"/>
      <c r="V291" s="246"/>
      <c r="W291" s="246"/>
      <c r="X291" s="246"/>
    </row>
    <row r="292" spans="1:24" s="248" customFormat="1" ht="12.75">
      <c r="A292" s="252">
        <v>292</v>
      </c>
      <c r="B292" s="253" t="s">
        <v>493</v>
      </c>
      <c r="C292" s="84" t="s">
        <v>202</v>
      </c>
      <c r="D292" s="254"/>
      <c r="E292" s="246"/>
      <c r="F292" s="246"/>
      <c r="G292" s="246"/>
      <c r="H292" s="87"/>
      <c r="I292" s="246"/>
      <c r="J292" s="246"/>
      <c r="K292" s="246"/>
      <c r="L292" s="246"/>
      <c r="M292" s="87"/>
      <c r="N292" s="246"/>
      <c r="O292" s="246"/>
      <c r="P292" s="246"/>
      <c r="Q292" s="87" t="s">
        <v>143</v>
      </c>
      <c r="R292" s="258">
        <v>37025</v>
      </c>
      <c r="S292" s="246"/>
      <c r="T292" s="246"/>
      <c r="U292" s="246"/>
      <c r="V292" s="246"/>
      <c r="W292" s="246"/>
      <c r="X292" s="246"/>
    </row>
    <row r="293" spans="1:24" s="248" customFormat="1" ht="12.75">
      <c r="A293" s="252">
        <v>293</v>
      </c>
      <c r="B293" s="253" t="s">
        <v>494</v>
      </c>
      <c r="C293" s="84" t="s">
        <v>202</v>
      </c>
      <c r="D293" s="254"/>
      <c r="E293" s="246"/>
      <c r="F293" s="246"/>
      <c r="G293" s="246"/>
      <c r="H293" s="87"/>
      <c r="I293" s="246"/>
      <c r="J293" s="246"/>
      <c r="K293" s="246"/>
      <c r="L293" s="246"/>
      <c r="M293" s="87"/>
      <c r="N293" s="246"/>
      <c r="O293" s="246"/>
      <c r="P293" s="246"/>
      <c r="Q293" s="87" t="s">
        <v>152</v>
      </c>
      <c r="R293" s="258">
        <v>37120</v>
      </c>
      <c r="S293" s="246"/>
      <c r="T293" s="246"/>
      <c r="U293" s="246"/>
      <c r="V293" s="246"/>
      <c r="W293" s="246"/>
      <c r="X293" s="246"/>
    </row>
    <row r="294" spans="1:24" s="248" customFormat="1" ht="12.75">
      <c r="A294" s="252">
        <v>294</v>
      </c>
      <c r="B294" s="253" t="s">
        <v>495</v>
      </c>
      <c r="C294" s="84" t="s">
        <v>202</v>
      </c>
      <c r="D294" s="254"/>
      <c r="E294" s="246"/>
      <c r="F294" s="246"/>
      <c r="G294" s="246"/>
      <c r="H294" s="87"/>
      <c r="I294" s="246"/>
      <c r="J294" s="246"/>
      <c r="K294" s="246"/>
      <c r="L294" s="246"/>
      <c r="M294" s="87"/>
      <c r="N294" s="246"/>
      <c r="O294" s="246"/>
      <c r="P294" s="246"/>
      <c r="Q294" s="87" t="s">
        <v>152</v>
      </c>
      <c r="R294" s="258">
        <v>37249</v>
      </c>
      <c r="S294" s="246"/>
      <c r="T294" s="246"/>
      <c r="U294" s="246"/>
      <c r="V294" s="246"/>
      <c r="W294" s="246"/>
      <c r="X294" s="246"/>
    </row>
    <row r="295" spans="1:24" s="248" customFormat="1" ht="12.75">
      <c r="A295" s="252">
        <v>295</v>
      </c>
      <c r="B295" s="253" t="s">
        <v>496</v>
      </c>
      <c r="C295" s="84" t="s">
        <v>202</v>
      </c>
      <c r="D295" s="254"/>
      <c r="E295" s="246"/>
      <c r="F295" s="246"/>
      <c r="G295" s="246"/>
      <c r="H295" s="87"/>
      <c r="I295" s="246"/>
      <c r="J295" s="246"/>
      <c r="K295" s="246"/>
      <c r="L295" s="246"/>
      <c r="M295" s="87"/>
      <c r="N295" s="246"/>
      <c r="O295" s="246"/>
      <c r="P295" s="246"/>
      <c r="Q295" s="87" t="s">
        <v>152</v>
      </c>
      <c r="R295" s="258">
        <v>36346</v>
      </c>
      <c r="S295" s="246"/>
      <c r="T295" s="246"/>
      <c r="U295" s="246"/>
      <c r="V295" s="246"/>
      <c r="W295" s="246"/>
      <c r="X295" s="246"/>
    </row>
    <row r="296" spans="1:24" s="248" customFormat="1" ht="12.75">
      <c r="A296" s="252">
        <v>296</v>
      </c>
      <c r="B296" s="253" t="s">
        <v>497</v>
      </c>
      <c r="C296" s="84" t="s">
        <v>202</v>
      </c>
      <c r="D296" s="254"/>
      <c r="E296" s="246"/>
      <c r="F296" s="246"/>
      <c r="G296" s="246"/>
      <c r="H296" s="87"/>
      <c r="I296" s="246"/>
      <c r="J296" s="246"/>
      <c r="K296" s="246"/>
      <c r="L296" s="246"/>
      <c r="M296" s="87"/>
      <c r="N296" s="246"/>
      <c r="O296" s="246"/>
      <c r="P296" s="246"/>
      <c r="Q296" s="87" t="s">
        <v>143</v>
      </c>
      <c r="R296" s="258">
        <v>27038</v>
      </c>
      <c r="S296" s="246"/>
      <c r="T296" s="246"/>
      <c r="U296" s="246"/>
      <c r="V296" s="246"/>
      <c r="W296" s="246"/>
      <c r="X296" s="246"/>
    </row>
    <row r="297" spans="1:24" s="248" customFormat="1" ht="12.75">
      <c r="A297" s="252">
        <v>297</v>
      </c>
      <c r="B297" s="253" t="s">
        <v>498</v>
      </c>
      <c r="C297" s="84" t="s">
        <v>306</v>
      </c>
      <c r="D297" s="254"/>
      <c r="E297" s="246"/>
      <c r="F297" s="246"/>
      <c r="G297" s="246"/>
      <c r="H297" s="87"/>
      <c r="I297" s="246"/>
      <c r="J297" s="246"/>
      <c r="K297" s="246"/>
      <c r="L297" s="246"/>
      <c r="M297" s="87"/>
      <c r="N297" s="246"/>
      <c r="O297" s="246"/>
      <c r="P297" s="246"/>
      <c r="Q297" s="87" t="s">
        <v>152</v>
      </c>
      <c r="R297" s="258">
        <v>37734</v>
      </c>
      <c r="S297" s="246"/>
      <c r="T297" s="246"/>
      <c r="U297" s="246"/>
      <c r="V297" s="246"/>
      <c r="W297" s="246"/>
      <c r="X297" s="246"/>
    </row>
    <row r="298" spans="1:24" s="248" customFormat="1" ht="12.75">
      <c r="A298" s="252">
        <v>298</v>
      </c>
      <c r="B298" s="253" t="s">
        <v>499</v>
      </c>
      <c r="C298" s="84" t="s">
        <v>306</v>
      </c>
      <c r="D298" s="254"/>
      <c r="E298" s="246"/>
      <c r="F298" s="246"/>
      <c r="G298" s="246"/>
      <c r="H298" s="87"/>
      <c r="I298" s="246"/>
      <c r="J298" s="246"/>
      <c r="K298" s="246"/>
      <c r="L298" s="246"/>
      <c r="M298" s="87"/>
      <c r="N298" s="246"/>
      <c r="O298" s="246"/>
      <c r="P298" s="246"/>
      <c r="Q298" s="87" t="s">
        <v>152</v>
      </c>
      <c r="R298" s="258">
        <v>36798</v>
      </c>
      <c r="S298" s="246"/>
      <c r="T298" s="246"/>
      <c r="U298" s="246"/>
      <c r="V298" s="246"/>
      <c r="W298" s="246"/>
      <c r="X298" s="246"/>
    </row>
    <row r="299" spans="1:24" s="248" customFormat="1" ht="12.75">
      <c r="A299" s="252">
        <v>299</v>
      </c>
      <c r="B299" s="253" t="s">
        <v>500</v>
      </c>
      <c r="C299" s="84" t="s">
        <v>306</v>
      </c>
      <c r="D299" s="254"/>
      <c r="E299" s="246"/>
      <c r="F299" s="246"/>
      <c r="G299" s="246"/>
      <c r="H299" s="87"/>
      <c r="I299" s="246"/>
      <c r="J299" s="246"/>
      <c r="K299" s="246"/>
      <c r="L299" s="246"/>
      <c r="M299" s="87"/>
      <c r="N299" s="246"/>
      <c r="O299" s="246"/>
      <c r="P299" s="246"/>
      <c r="Q299" s="87" t="s">
        <v>152</v>
      </c>
      <c r="R299" s="258">
        <v>36642</v>
      </c>
      <c r="S299" s="246"/>
      <c r="T299" s="246"/>
      <c r="U299" s="246"/>
      <c r="V299" s="246"/>
      <c r="W299" s="246"/>
      <c r="X299" s="246"/>
    </row>
    <row r="300" spans="1:24" s="248" customFormat="1" ht="12.75">
      <c r="A300" s="252">
        <v>300</v>
      </c>
      <c r="B300" s="253" t="s">
        <v>501</v>
      </c>
      <c r="C300" s="84" t="s">
        <v>306</v>
      </c>
      <c r="D300" s="254"/>
      <c r="E300" s="246"/>
      <c r="F300" s="246"/>
      <c r="G300" s="246"/>
      <c r="H300" s="87"/>
      <c r="I300" s="246"/>
      <c r="J300" s="246"/>
      <c r="K300" s="246"/>
      <c r="L300" s="246"/>
      <c r="M300" s="87"/>
      <c r="N300" s="246"/>
      <c r="O300" s="246"/>
      <c r="P300" s="246"/>
      <c r="Q300" s="87" t="s">
        <v>143</v>
      </c>
      <c r="R300" s="258">
        <v>24571</v>
      </c>
      <c r="S300" s="246"/>
      <c r="T300" s="246"/>
      <c r="U300" s="246"/>
      <c r="V300" s="246"/>
      <c r="W300" s="246"/>
      <c r="X300" s="246"/>
    </row>
    <row r="301" spans="1:24" s="248" customFormat="1" ht="12.75">
      <c r="A301" s="252">
        <v>301</v>
      </c>
      <c r="B301" s="253" t="s">
        <v>502</v>
      </c>
      <c r="C301" s="84" t="s">
        <v>228</v>
      </c>
      <c r="D301" s="254"/>
      <c r="E301" s="246"/>
      <c r="F301" s="246"/>
      <c r="G301" s="246"/>
      <c r="H301" s="87"/>
      <c r="I301" s="246"/>
      <c r="J301" s="246"/>
      <c r="K301" s="246"/>
      <c r="L301" s="246"/>
      <c r="M301" s="87"/>
      <c r="N301" s="246"/>
      <c r="O301" s="246"/>
      <c r="P301" s="246"/>
      <c r="Q301" s="87" t="s">
        <v>143</v>
      </c>
      <c r="R301" s="258">
        <v>34938</v>
      </c>
      <c r="S301" s="246"/>
      <c r="T301" s="246"/>
      <c r="U301" s="246"/>
      <c r="V301" s="246"/>
      <c r="W301" s="246"/>
      <c r="X301" s="246"/>
    </row>
    <row r="302" spans="1:24" s="248" customFormat="1" ht="12.75">
      <c r="A302" s="252">
        <v>302</v>
      </c>
      <c r="B302" s="253" t="s">
        <v>503</v>
      </c>
      <c r="C302" s="84" t="s">
        <v>228</v>
      </c>
      <c r="D302" s="254"/>
      <c r="E302" s="246"/>
      <c r="F302" s="246"/>
      <c r="G302" s="246"/>
      <c r="H302" s="87"/>
      <c r="I302" s="246"/>
      <c r="J302" s="246"/>
      <c r="K302" s="246"/>
      <c r="L302" s="246"/>
      <c r="M302" s="87"/>
      <c r="N302" s="246"/>
      <c r="O302" s="246"/>
      <c r="P302" s="246"/>
      <c r="Q302" s="87" t="s">
        <v>143</v>
      </c>
      <c r="R302" s="89"/>
      <c r="S302" s="246"/>
      <c r="T302" s="246"/>
      <c r="U302" s="246"/>
      <c r="V302" s="246"/>
      <c r="W302" s="246"/>
      <c r="X302" s="246"/>
    </row>
    <row r="303" spans="1:24" s="248" customFormat="1" ht="12.75">
      <c r="A303" s="259">
        <v>303</v>
      </c>
      <c r="B303" s="260" t="s">
        <v>504</v>
      </c>
      <c r="C303" s="84" t="s">
        <v>157</v>
      </c>
      <c r="D303" s="87"/>
      <c r="E303" s="246"/>
      <c r="F303" s="246"/>
      <c r="G303" s="261"/>
      <c r="H303" s="87">
        <v>6128228</v>
      </c>
      <c r="I303" s="246"/>
      <c r="J303" s="246"/>
      <c r="K303" s="246"/>
      <c r="L303" s="246"/>
      <c r="M303" s="87"/>
      <c r="N303" s="246"/>
      <c r="O303" s="246"/>
      <c r="P303" s="246"/>
      <c r="Q303" s="87" t="s">
        <v>143</v>
      </c>
      <c r="R303" s="262">
        <v>36589</v>
      </c>
      <c r="S303" s="246"/>
      <c r="T303" s="246"/>
      <c r="U303" s="246"/>
      <c r="V303" s="246"/>
      <c r="W303" s="246"/>
      <c r="X303" s="246"/>
    </row>
    <row r="304" spans="1:25" s="265" customFormat="1" ht="12.75">
      <c r="A304" s="263">
        <v>304</v>
      </c>
      <c r="B304" s="83" t="s">
        <v>514</v>
      </c>
      <c r="C304" s="84" t="s">
        <v>228</v>
      </c>
      <c r="D304" s="87"/>
      <c r="E304" s="87"/>
      <c r="F304" s="87"/>
      <c r="G304" s="87"/>
      <c r="H304" s="87"/>
      <c r="I304" s="87"/>
      <c r="J304" s="87"/>
      <c r="K304" s="87"/>
      <c r="L304" s="87"/>
      <c r="M304" s="87">
        <v>99162663</v>
      </c>
      <c r="N304" s="87"/>
      <c r="O304" s="87"/>
      <c r="P304" s="87"/>
      <c r="Q304" s="87" t="s">
        <v>143</v>
      </c>
      <c r="R304" s="258">
        <v>36141</v>
      </c>
      <c r="S304" s="87"/>
      <c r="T304" s="87"/>
      <c r="U304" s="87"/>
      <c r="V304" s="87"/>
      <c r="W304" s="87"/>
      <c r="X304" s="87" t="s">
        <v>618</v>
      </c>
      <c r="Y304" s="264"/>
    </row>
    <row r="305" spans="1:25" s="265" customFormat="1" ht="12.75">
      <c r="A305" s="263">
        <v>305</v>
      </c>
      <c r="B305" s="83" t="s">
        <v>515</v>
      </c>
      <c r="C305" s="84" t="s">
        <v>228</v>
      </c>
      <c r="D305" s="87"/>
      <c r="E305" s="87"/>
      <c r="F305" s="87"/>
      <c r="G305" s="87"/>
      <c r="H305" s="87"/>
      <c r="I305" s="87"/>
      <c r="J305" s="87"/>
      <c r="K305" s="87"/>
      <c r="L305" s="87"/>
      <c r="M305" s="87"/>
      <c r="N305" s="87"/>
      <c r="O305" s="87"/>
      <c r="P305" s="87"/>
      <c r="Q305" s="87" t="s">
        <v>152</v>
      </c>
      <c r="R305" s="258">
        <v>24790</v>
      </c>
      <c r="S305" s="87"/>
      <c r="T305" s="87"/>
      <c r="U305" s="87"/>
      <c r="V305" s="87"/>
      <c r="W305" s="87"/>
      <c r="X305" s="87" t="s">
        <v>618</v>
      </c>
      <c r="Y305" s="264"/>
    </row>
    <row r="306" spans="1:25" s="265" customFormat="1" ht="12.75">
      <c r="A306" s="263">
        <v>306</v>
      </c>
      <c r="B306" s="83" t="s">
        <v>516</v>
      </c>
      <c r="C306" s="84" t="s">
        <v>228</v>
      </c>
      <c r="D306" s="87"/>
      <c r="E306" s="87"/>
      <c r="F306" s="87"/>
      <c r="G306" s="87"/>
      <c r="H306" s="87"/>
      <c r="I306" s="87"/>
      <c r="J306" s="87"/>
      <c r="K306" s="87"/>
      <c r="L306" s="87"/>
      <c r="M306" s="87"/>
      <c r="N306" s="87"/>
      <c r="O306" s="87"/>
      <c r="P306" s="87"/>
      <c r="Q306" s="87" t="s">
        <v>143</v>
      </c>
      <c r="R306" s="258">
        <v>24790</v>
      </c>
      <c r="S306" s="87"/>
      <c r="T306" s="87"/>
      <c r="U306" s="87"/>
      <c r="V306" s="87"/>
      <c r="W306" s="87"/>
      <c r="X306" s="87" t="s">
        <v>618</v>
      </c>
      <c r="Y306" s="264"/>
    </row>
    <row r="307" spans="1:25" s="267" customFormat="1" ht="12.75">
      <c r="A307" s="263">
        <v>307</v>
      </c>
      <c r="B307" s="85" t="s">
        <v>517</v>
      </c>
      <c r="C307" s="86" t="s">
        <v>145</v>
      </c>
      <c r="D307" s="75"/>
      <c r="E307" s="75"/>
      <c r="F307" s="75"/>
      <c r="G307" s="75"/>
      <c r="H307" s="100">
        <v>4007703319</v>
      </c>
      <c r="I307" s="75"/>
      <c r="J307" s="75"/>
      <c r="K307" s="75"/>
      <c r="L307" s="75"/>
      <c r="M307" s="75"/>
      <c r="N307" s="75"/>
      <c r="O307" s="75"/>
      <c r="P307" s="75"/>
      <c r="Q307" s="75" t="s">
        <v>143</v>
      </c>
      <c r="R307" s="92">
        <v>22452</v>
      </c>
      <c r="S307" s="75"/>
      <c r="T307" s="75"/>
      <c r="U307" s="75"/>
      <c r="V307" s="75"/>
      <c r="W307" s="75"/>
      <c r="X307" s="87" t="s">
        <v>618</v>
      </c>
      <c r="Y307" s="266"/>
    </row>
    <row r="308" spans="1:25" s="267" customFormat="1" ht="12.75">
      <c r="A308" s="263">
        <v>308</v>
      </c>
      <c r="B308" s="85" t="s">
        <v>518</v>
      </c>
      <c r="C308" s="86" t="s">
        <v>616</v>
      </c>
      <c r="D308" s="75"/>
      <c r="E308" s="75"/>
      <c r="F308" s="75"/>
      <c r="G308" s="75"/>
      <c r="H308" s="100">
        <v>3968270</v>
      </c>
      <c r="I308" s="75"/>
      <c r="J308" s="75"/>
      <c r="K308" s="75"/>
      <c r="L308" s="75"/>
      <c r="M308" s="75"/>
      <c r="N308" s="75"/>
      <c r="O308" s="75"/>
      <c r="P308" s="75"/>
      <c r="Q308" s="75" t="s">
        <v>143</v>
      </c>
      <c r="R308" s="92">
        <v>34316</v>
      </c>
      <c r="S308" s="75"/>
      <c r="T308" s="75"/>
      <c r="U308" s="75"/>
      <c r="V308" s="75"/>
      <c r="W308" s="75"/>
      <c r="X308" s="87" t="s">
        <v>618</v>
      </c>
      <c r="Y308" s="266"/>
    </row>
    <row r="309" spans="1:25" s="267" customFormat="1" ht="12.75">
      <c r="A309" s="263">
        <v>309</v>
      </c>
      <c r="B309" s="85" t="s">
        <v>519</v>
      </c>
      <c r="C309" s="86" t="s">
        <v>616</v>
      </c>
      <c r="D309" s="75"/>
      <c r="E309" s="75"/>
      <c r="F309" s="75"/>
      <c r="G309" s="75"/>
      <c r="H309" s="100">
        <v>3649933</v>
      </c>
      <c r="I309" s="75"/>
      <c r="J309" s="75"/>
      <c r="K309" s="75"/>
      <c r="L309" s="75"/>
      <c r="M309" s="75"/>
      <c r="N309" s="75"/>
      <c r="O309" s="75"/>
      <c r="P309" s="75"/>
      <c r="Q309" s="75" t="s">
        <v>143</v>
      </c>
      <c r="R309" s="92">
        <v>33163</v>
      </c>
      <c r="S309" s="75"/>
      <c r="T309" s="75"/>
      <c r="U309" s="75"/>
      <c r="V309" s="75"/>
      <c r="W309" s="75"/>
      <c r="X309" s="87" t="s">
        <v>618</v>
      </c>
      <c r="Y309" s="266"/>
    </row>
    <row r="310" spans="1:25" s="267" customFormat="1" ht="12.75">
      <c r="A310" s="263">
        <v>310</v>
      </c>
      <c r="B310" s="85" t="s">
        <v>520</v>
      </c>
      <c r="C310" s="86" t="s">
        <v>616</v>
      </c>
      <c r="D310" s="75"/>
      <c r="E310" s="75"/>
      <c r="F310" s="75"/>
      <c r="G310" s="75"/>
      <c r="H310" s="100">
        <v>1486286</v>
      </c>
      <c r="I310" s="75"/>
      <c r="J310" s="75"/>
      <c r="K310" s="75"/>
      <c r="L310" s="75"/>
      <c r="M310" s="75"/>
      <c r="N310" s="75"/>
      <c r="O310" s="75"/>
      <c r="P310" s="75"/>
      <c r="Q310" s="75" t="s">
        <v>143</v>
      </c>
      <c r="R310" s="92">
        <v>24516</v>
      </c>
      <c r="S310" s="75"/>
      <c r="T310" s="75"/>
      <c r="U310" s="75"/>
      <c r="V310" s="75"/>
      <c r="W310" s="75"/>
      <c r="X310" s="87" t="s">
        <v>618</v>
      </c>
      <c r="Y310" s="266"/>
    </row>
    <row r="311" spans="1:25" s="267" customFormat="1" ht="12.75">
      <c r="A311" s="263">
        <v>311</v>
      </c>
      <c r="B311" s="85" t="s">
        <v>521</v>
      </c>
      <c r="C311" s="86" t="s">
        <v>616</v>
      </c>
      <c r="D311" s="75"/>
      <c r="E311" s="75"/>
      <c r="F311" s="75"/>
      <c r="G311" s="75"/>
      <c r="H311" s="100">
        <v>21769</v>
      </c>
      <c r="I311" s="75"/>
      <c r="J311" s="75"/>
      <c r="K311" s="75"/>
      <c r="L311" s="75"/>
      <c r="M311" s="75"/>
      <c r="N311" s="75"/>
      <c r="O311" s="75"/>
      <c r="P311" s="75"/>
      <c r="Q311" s="75" t="s">
        <v>152</v>
      </c>
      <c r="R311" s="92">
        <v>38507</v>
      </c>
      <c r="S311" s="75"/>
      <c r="T311" s="75"/>
      <c r="U311" s="75"/>
      <c r="V311" s="75"/>
      <c r="W311" s="75"/>
      <c r="X311" s="87" t="s">
        <v>618</v>
      </c>
      <c r="Y311" s="266"/>
    </row>
    <row r="312" spans="1:25" s="267" customFormat="1" ht="12.75">
      <c r="A312" s="263">
        <v>312</v>
      </c>
      <c r="B312" s="85" t="s">
        <v>522</v>
      </c>
      <c r="C312" s="86" t="s">
        <v>616</v>
      </c>
      <c r="D312" s="75"/>
      <c r="E312" s="75"/>
      <c r="F312" s="75"/>
      <c r="G312" s="75"/>
      <c r="H312" s="100">
        <v>4783352</v>
      </c>
      <c r="I312" s="75"/>
      <c r="J312" s="75"/>
      <c r="K312" s="75"/>
      <c r="L312" s="75"/>
      <c r="M312" s="75"/>
      <c r="N312" s="75"/>
      <c r="O312" s="75"/>
      <c r="P312" s="75"/>
      <c r="Q312" s="75" t="s">
        <v>143</v>
      </c>
      <c r="R312" s="92">
        <v>29125</v>
      </c>
      <c r="S312" s="75"/>
      <c r="T312" s="75"/>
      <c r="U312" s="75"/>
      <c r="V312" s="75"/>
      <c r="W312" s="75"/>
      <c r="X312" s="87" t="s">
        <v>618</v>
      </c>
      <c r="Y312" s="266"/>
    </row>
    <row r="313" spans="1:25" s="267" customFormat="1" ht="12.75">
      <c r="A313" s="263">
        <v>313</v>
      </c>
      <c r="B313" s="85" t="s">
        <v>523</v>
      </c>
      <c r="C313" s="86" t="s">
        <v>616</v>
      </c>
      <c r="D313" s="75"/>
      <c r="E313" s="75"/>
      <c r="F313" s="75"/>
      <c r="G313" s="75"/>
      <c r="H313" s="100">
        <v>6279671</v>
      </c>
      <c r="I313" s="75"/>
      <c r="J313" s="75"/>
      <c r="K313" s="75"/>
      <c r="L313" s="75"/>
      <c r="M313" s="75"/>
      <c r="N313" s="75"/>
      <c r="O313" s="75"/>
      <c r="P313" s="75"/>
      <c r="Q313" s="75" t="s">
        <v>152</v>
      </c>
      <c r="R313" s="92">
        <v>36246</v>
      </c>
      <c r="S313" s="75"/>
      <c r="T313" s="75"/>
      <c r="U313" s="75"/>
      <c r="V313" s="75"/>
      <c r="W313" s="75"/>
      <c r="X313" s="87" t="s">
        <v>618</v>
      </c>
      <c r="Y313" s="266"/>
    </row>
    <row r="314" spans="1:25" s="267" customFormat="1" ht="12.75">
      <c r="A314" s="263">
        <v>314</v>
      </c>
      <c r="B314" s="85" t="s">
        <v>524</v>
      </c>
      <c r="C314" s="86" t="s">
        <v>616</v>
      </c>
      <c r="D314" s="75"/>
      <c r="E314" s="75"/>
      <c r="F314" s="75"/>
      <c r="G314" s="75"/>
      <c r="H314" s="100">
        <v>871591</v>
      </c>
      <c r="I314" s="75"/>
      <c r="J314" s="75"/>
      <c r="K314" s="75"/>
      <c r="L314" s="75"/>
      <c r="M314" s="75"/>
      <c r="N314" s="75"/>
      <c r="O314" s="75"/>
      <c r="P314" s="75"/>
      <c r="Q314" s="75" t="s">
        <v>143</v>
      </c>
      <c r="R314" s="92">
        <v>22173</v>
      </c>
      <c r="S314" s="75"/>
      <c r="T314" s="75"/>
      <c r="U314" s="75"/>
      <c r="V314" s="75"/>
      <c r="W314" s="75"/>
      <c r="X314" s="87" t="s">
        <v>618</v>
      </c>
      <c r="Y314" s="266"/>
    </row>
    <row r="315" spans="1:25" s="267" customFormat="1" ht="12.75">
      <c r="A315" s="263">
        <v>315</v>
      </c>
      <c r="B315" s="85" t="s">
        <v>525</v>
      </c>
      <c r="C315" s="86" t="s">
        <v>616</v>
      </c>
      <c r="D315" s="75"/>
      <c r="E315" s="75"/>
      <c r="F315" s="75"/>
      <c r="G315" s="75"/>
      <c r="H315" s="100" t="s">
        <v>208</v>
      </c>
      <c r="I315" s="75"/>
      <c r="J315" s="75"/>
      <c r="K315" s="75"/>
      <c r="L315" s="75"/>
      <c r="M315" s="75"/>
      <c r="N315" s="75"/>
      <c r="O315" s="75"/>
      <c r="P315" s="75"/>
      <c r="Q315" s="75" t="s">
        <v>152</v>
      </c>
      <c r="R315" s="92">
        <v>36526</v>
      </c>
      <c r="S315" s="75"/>
      <c r="T315" s="75"/>
      <c r="U315" s="75"/>
      <c r="V315" s="75"/>
      <c r="W315" s="75"/>
      <c r="X315" s="87" t="s">
        <v>618</v>
      </c>
      <c r="Y315" s="266"/>
    </row>
    <row r="316" spans="1:25" s="267" customFormat="1" ht="12.75">
      <c r="A316" s="263">
        <v>316</v>
      </c>
      <c r="B316" s="85" t="s">
        <v>526</v>
      </c>
      <c r="C316" s="86" t="s">
        <v>616</v>
      </c>
      <c r="D316" s="75"/>
      <c r="E316" s="75"/>
      <c r="F316" s="75"/>
      <c r="G316" s="75"/>
      <c r="H316" s="100">
        <v>5579996</v>
      </c>
      <c r="I316" s="75"/>
      <c r="J316" s="75"/>
      <c r="K316" s="75"/>
      <c r="L316" s="75"/>
      <c r="M316" s="75"/>
      <c r="N316" s="75"/>
      <c r="O316" s="75"/>
      <c r="P316" s="75"/>
      <c r="Q316" s="75" t="s">
        <v>143</v>
      </c>
      <c r="R316" s="92">
        <v>37017</v>
      </c>
      <c r="S316" s="75"/>
      <c r="T316" s="75"/>
      <c r="U316" s="75"/>
      <c r="V316" s="75"/>
      <c r="W316" s="75"/>
      <c r="X316" s="87" t="s">
        <v>618</v>
      </c>
      <c r="Y316" s="266"/>
    </row>
    <row r="317" spans="1:24" s="248" customFormat="1" ht="12.75">
      <c r="A317" s="263">
        <v>317</v>
      </c>
      <c r="B317" s="85" t="s">
        <v>527</v>
      </c>
      <c r="C317" s="86" t="s">
        <v>270</v>
      </c>
      <c r="D317" s="75"/>
      <c r="E317" s="75"/>
      <c r="F317" s="75"/>
      <c r="G317" s="75"/>
      <c r="H317" s="100">
        <v>5720575</v>
      </c>
      <c r="I317" s="75"/>
      <c r="J317" s="75"/>
      <c r="K317" s="75"/>
      <c r="L317" s="75"/>
      <c r="M317" s="75"/>
      <c r="N317" s="75"/>
      <c r="O317" s="75"/>
      <c r="P317" s="75"/>
      <c r="Q317" s="75" t="s">
        <v>152</v>
      </c>
      <c r="R317" s="92">
        <v>35212</v>
      </c>
      <c r="S317" s="75"/>
      <c r="T317" s="75"/>
      <c r="U317" s="246"/>
      <c r="V317" s="246"/>
      <c r="W317" s="246"/>
      <c r="X317" s="87" t="s">
        <v>618</v>
      </c>
    </row>
    <row r="318" spans="1:24" s="248" customFormat="1" ht="12.75">
      <c r="A318" s="263">
        <v>318</v>
      </c>
      <c r="B318" s="85" t="s">
        <v>528</v>
      </c>
      <c r="C318" s="86" t="s">
        <v>270</v>
      </c>
      <c r="D318" s="75"/>
      <c r="E318" s="75"/>
      <c r="F318" s="75"/>
      <c r="G318" s="75"/>
      <c r="H318" s="100">
        <v>6057823</v>
      </c>
      <c r="I318" s="75"/>
      <c r="J318" s="75"/>
      <c r="K318" s="75"/>
      <c r="L318" s="75"/>
      <c r="M318" s="75"/>
      <c r="N318" s="75"/>
      <c r="O318" s="75"/>
      <c r="P318" s="75"/>
      <c r="Q318" s="75" t="s">
        <v>152</v>
      </c>
      <c r="R318" s="92">
        <v>34646</v>
      </c>
      <c r="S318" s="75"/>
      <c r="T318" s="75"/>
      <c r="U318" s="246"/>
      <c r="V318" s="246"/>
      <c r="W318" s="246"/>
      <c r="X318" s="87" t="s">
        <v>618</v>
      </c>
    </row>
    <row r="319" spans="1:24" s="248" customFormat="1" ht="12.75">
      <c r="A319" s="263">
        <v>319</v>
      </c>
      <c r="B319" s="85" t="s">
        <v>529</v>
      </c>
      <c r="C319" s="86" t="s">
        <v>619</v>
      </c>
      <c r="D319" s="75"/>
      <c r="E319" s="75"/>
      <c r="F319" s="75"/>
      <c r="G319" s="75"/>
      <c r="H319" s="100">
        <v>6629326</v>
      </c>
      <c r="I319" s="75"/>
      <c r="J319" s="75"/>
      <c r="K319" s="75"/>
      <c r="L319" s="75"/>
      <c r="M319" s="75"/>
      <c r="N319" s="75"/>
      <c r="O319" s="75"/>
      <c r="P319" s="75"/>
      <c r="Q319" s="75" t="s">
        <v>143</v>
      </c>
      <c r="R319" s="92">
        <v>37314</v>
      </c>
      <c r="S319" s="75"/>
      <c r="T319" s="75"/>
      <c r="U319" s="246"/>
      <c r="V319" s="246"/>
      <c r="W319" s="246"/>
      <c r="X319" s="87" t="s">
        <v>618</v>
      </c>
    </row>
    <row r="320" spans="1:24" s="248" customFormat="1" ht="12.75">
      <c r="A320" s="263">
        <v>320</v>
      </c>
      <c r="B320" s="85" t="s">
        <v>530</v>
      </c>
      <c r="C320" s="86" t="s">
        <v>241</v>
      </c>
      <c r="D320" s="75"/>
      <c r="E320" s="75"/>
      <c r="F320" s="75"/>
      <c r="G320" s="75"/>
      <c r="H320" s="100">
        <v>6009764</v>
      </c>
      <c r="I320" s="75"/>
      <c r="J320" s="75"/>
      <c r="K320" s="75"/>
      <c r="L320" s="75"/>
      <c r="M320" s="75"/>
      <c r="N320" s="75"/>
      <c r="O320" s="75"/>
      <c r="P320" s="75"/>
      <c r="Q320" s="75" t="s">
        <v>143</v>
      </c>
      <c r="R320" s="92">
        <v>37660</v>
      </c>
      <c r="S320" s="75"/>
      <c r="T320" s="75"/>
      <c r="U320" s="246"/>
      <c r="V320" s="246"/>
      <c r="W320" s="246"/>
      <c r="X320" s="87" t="s">
        <v>618</v>
      </c>
    </row>
    <row r="321" spans="1:24" s="248" customFormat="1" ht="12.75">
      <c r="A321" s="263">
        <v>321</v>
      </c>
      <c r="B321" s="85" t="s">
        <v>531</v>
      </c>
      <c r="C321" s="86" t="s">
        <v>241</v>
      </c>
      <c r="D321" s="75"/>
      <c r="E321" s="75"/>
      <c r="F321" s="75"/>
      <c r="G321" s="75"/>
      <c r="H321" s="100">
        <v>6009763</v>
      </c>
      <c r="I321" s="75"/>
      <c r="J321" s="75"/>
      <c r="K321" s="75"/>
      <c r="L321" s="75"/>
      <c r="M321" s="75"/>
      <c r="N321" s="75"/>
      <c r="O321" s="75"/>
      <c r="P321" s="75"/>
      <c r="Q321" s="75" t="s">
        <v>143</v>
      </c>
      <c r="R321" s="92">
        <v>36819</v>
      </c>
      <c r="S321" s="75"/>
      <c r="T321" s="75"/>
      <c r="U321" s="246"/>
      <c r="V321" s="246"/>
      <c r="W321" s="246"/>
      <c r="X321" s="87" t="s">
        <v>618</v>
      </c>
    </row>
    <row r="322" spans="1:24" s="248" customFormat="1" ht="12.75">
      <c r="A322" s="263">
        <v>322</v>
      </c>
      <c r="B322" s="85" t="s">
        <v>532</v>
      </c>
      <c r="C322" s="86" t="s">
        <v>241</v>
      </c>
      <c r="D322" s="75"/>
      <c r="E322" s="75"/>
      <c r="F322" s="75"/>
      <c r="G322" s="75"/>
      <c r="H322" s="100">
        <v>6629463</v>
      </c>
      <c r="I322" s="75"/>
      <c r="J322" s="75"/>
      <c r="K322" s="75"/>
      <c r="L322" s="75"/>
      <c r="M322" s="75"/>
      <c r="N322" s="75"/>
      <c r="O322" s="75"/>
      <c r="P322" s="75"/>
      <c r="Q322" s="75" t="s">
        <v>152</v>
      </c>
      <c r="R322" s="92">
        <v>37158</v>
      </c>
      <c r="S322" s="75"/>
      <c r="T322" s="75"/>
      <c r="U322" s="246"/>
      <c r="V322" s="246"/>
      <c r="W322" s="246"/>
      <c r="X322" s="87" t="s">
        <v>618</v>
      </c>
    </row>
    <row r="323" spans="1:24" s="248" customFormat="1" ht="12.75">
      <c r="A323" s="263">
        <v>323</v>
      </c>
      <c r="B323" s="85" t="s">
        <v>533</v>
      </c>
      <c r="C323" s="86" t="s">
        <v>619</v>
      </c>
      <c r="D323" s="75"/>
      <c r="E323" s="75"/>
      <c r="F323" s="75"/>
      <c r="G323" s="75"/>
      <c r="H323" s="100">
        <v>6743918</v>
      </c>
      <c r="I323" s="75"/>
      <c r="J323" s="75"/>
      <c r="K323" s="75"/>
      <c r="L323" s="75"/>
      <c r="M323" s="75"/>
      <c r="N323" s="75"/>
      <c r="O323" s="75"/>
      <c r="P323" s="75"/>
      <c r="Q323" s="75" t="s">
        <v>143</v>
      </c>
      <c r="R323" s="92">
        <v>37558</v>
      </c>
      <c r="S323" s="75"/>
      <c r="T323" s="75"/>
      <c r="U323" s="246"/>
      <c r="V323" s="246"/>
      <c r="W323" s="246"/>
      <c r="X323" s="87" t="s">
        <v>618</v>
      </c>
    </row>
    <row r="324" spans="1:24" s="248" customFormat="1" ht="12.75">
      <c r="A324" s="263">
        <v>324</v>
      </c>
      <c r="B324" s="85" t="s">
        <v>534</v>
      </c>
      <c r="C324" s="86" t="s">
        <v>241</v>
      </c>
      <c r="D324" s="75"/>
      <c r="E324" s="75"/>
      <c r="F324" s="75"/>
      <c r="G324" s="75"/>
      <c r="H324" s="100">
        <v>6463458</v>
      </c>
      <c r="I324" s="75"/>
      <c r="J324" s="75"/>
      <c r="K324" s="75"/>
      <c r="L324" s="75"/>
      <c r="M324" s="75"/>
      <c r="N324" s="75"/>
      <c r="O324" s="75"/>
      <c r="P324" s="75"/>
      <c r="Q324" s="75" t="s">
        <v>152</v>
      </c>
      <c r="R324" s="92">
        <v>37876</v>
      </c>
      <c r="S324" s="75"/>
      <c r="T324" s="75"/>
      <c r="U324" s="246"/>
      <c r="V324" s="246"/>
      <c r="W324" s="246"/>
      <c r="X324" s="87" t="s">
        <v>618</v>
      </c>
    </row>
    <row r="325" spans="1:24" s="248" customFormat="1" ht="12.75">
      <c r="A325" s="263">
        <v>325</v>
      </c>
      <c r="B325" s="85" t="s">
        <v>535</v>
      </c>
      <c r="C325" s="86" t="s">
        <v>197</v>
      </c>
      <c r="D325" s="75"/>
      <c r="E325" s="75"/>
      <c r="F325" s="75"/>
      <c r="G325" s="75"/>
      <c r="H325" s="100">
        <v>6988329</v>
      </c>
      <c r="I325" s="75"/>
      <c r="J325" s="75"/>
      <c r="K325" s="75"/>
      <c r="L325" s="75"/>
      <c r="M325" s="100">
        <v>91068601</v>
      </c>
      <c r="N325" s="75"/>
      <c r="O325" s="75"/>
      <c r="P325" s="75"/>
      <c r="Q325" s="75" t="s">
        <v>152</v>
      </c>
      <c r="R325" s="92">
        <v>38289</v>
      </c>
      <c r="S325" s="75"/>
      <c r="T325" s="75"/>
      <c r="U325" s="246"/>
      <c r="V325" s="246"/>
      <c r="W325" s="246"/>
      <c r="X325" s="87" t="s">
        <v>618</v>
      </c>
    </row>
    <row r="326" spans="1:24" s="248" customFormat="1" ht="12.75">
      <c r="A326" s="263">
        <v>326</v>
      </c>
      <c r="B326" s="85" t="s">
        <v>536</v>
      </c>
      <c r="C326" s="86" t="s">
        <v>197</v>
      </c>
      <c r="D326" s="75"/>
      <c r="E326" s="75"/>
      <c r="F326" s="75"/>
      <c r="G326" s="75"/>
      <c r="H326" s="100">
        <v>6632258</v>
      </c>
      <c r="I326" s="75"/>
      <c r="J326" s="75"/>
      <c r="K326" s="75"/>
      <c r="L326" s="75"/>
      <c r="M326" s="100">
        <v>91850421</v>
      </c>
      <c r="N326" s="75"/>
      <c r="O326" s="75"/>
      <c r="P326" s="75"/>
      <c r="Q326" s="75" t="s">
        <v>143</v>
      </c>
      <c r="R326" s="92">
        <v>37286</v>
      </c>
      <c r="S326" s="75"/>
      <c r="T326" s="75"/>
      <c r="U326" s="246"/>
      <c r="V326" s="246"/>
      <c r="W326" s="246"/>
      <c r="X326" s="87" t="s">
        <v>618</v>
      </c>
    </row>
    <row r="327" spans="1:24" s="248" customFormat="1" ht="12.75">
      <c r="A327" s="263">
        <v>327</v>
      </c>
      <c r="B327" s="85" t="s">
        <v>537</v>
      </c>
      <c r="C327" s="86" t="s">
        <v>197</v>
      </c>
      <c r="D327" s="75"/>
      <c r="E327" s="75"/>
      <c r="F327" s="75"/>
      <c r="G327" s="75"/>
      <c r="H327" s="100">
        <v>7313894</v>
      </c>
      <c r="I327" s="75"/>
      <c r="J327" s="75"/>
      <c r="K327" s="75"/>
      <c r="L327" s="75"/>
      <c r="M327" s="100">
        <v>91370067</v>
      </c>
      <c r="N327" s="75"/>
      <c r="O327" s="75"/>
      <c r="P327" s="75"/>
      <c r="Q327" s="75" t="s">
        <v>143</v>
      </c>
      <c r="R327" s="92">
        <v>36811</v>
      </c>
      <c r="S327" s="75"/>
      <c r="T327" s="75"/>
      <c r="U327" s="246"/>
      <c r="V327" s="246"/>
      <c r="W327" s="246"/>
      <c r="X327" s="87" t="s">
        <v>618</v>
      </c>
    </row>
    <row r="328" spans="1:24" s="248" customFormat="1" ht="12.75">
      <c r="A328" s="263">
        <v>328</v>
      </c>
      <c r="B328" s="85" t="s">
        <v>538</v>
      </c>
      <c r="C328" s="86" t="s">
        <v>197</v>
      </c>
      <c r="D328" s="75"/>
      <c r="E328" s="75"/>
      <c r="F328" s="75"/>
      <c r="G328" s="75"/>
      <c r="H328" s="100">
        <v>6025221</v>
      </c>
      <c r="I328" s="75"/>
      <c r="J328" s="75"/>
      <c r="K328" s="75"/>
      <c r="L328" s="75"/>
      <c r="M328" s="100">
        <v>88346509</v>
      </c>
      <c r="N328" s="75"/>
      <c r="O328" s="75"/>
      <c r="P328" s="75"/>
      <c r="Q328" s="75" t="s">
        <v>152</v>
      </c>
      <c r="R328" s="92">
        <v>37840</v>
      </c>
      <c r="S328" s="75"/>
      <c r="T328" s="75"/>
      <c r="U328" s="246"/>
      <c r="V328" s="246"/>
      <c r="W328" s="246"/>
      <c r="X328" s="87" t="s">
        <v>618</v>
      </c>
    </row>
    <row r="329" spans="1:24" s="248" customFormat="1" ht="12.75">
      <c r="A329" s="263">
        <v>329</v>
      </c>
      <c r="B329" s="85" t="s">
        <v>539</v>
      </c>
      <c r="C329" s="86" t="s">
        <v>197</v>
      </c>
      <c r="D329" s="75"/>
      <c r="E329" s="75"/>
      <c r="F329" s="75"/>
      <c r="G329" s="75"/>
      <c r="H329" s="100">
        <v>6833551</v>
      </c>
      <c r="I329" s="75"/>
      <c r="J329" s="75"/>
      <c r="K329" s="75"/>
      <c r="L329" s="75"/>
      <c r="M329" s="100">
        <v>4935541523</v>
      </c>
      <c r="N329" s="75"/>
      <c r="O329" s="75"/>
      <c r="P329" s="75"/>
      <c r="Q329" s="75" t="s">
        <v>143</v>
      </c>
      <c r="R329" s="92">
        <v>37613</v>
      </c>
      <c r="S329" s="75"/>
      <c r="T329" s="75"/>
      <c r="U329" s="246"/>
      <c r="V329" s="246"/>
      <c r="W329" s="246"/>
      <c r="X329" s="87" t="s">
        <v>618</v>
      </c>
    </row>
    <row r="330" spans="1:24" s="248" customFormat="1" ht="12.75">
      <c r="A330" s="263">
        <v>330</v>
      </c>
      <c r="B330" s="85" t="s">
        <v>540</v>
      </c>
      <c r="C330" s="86" t="s">
        <v>197</v>
      </c>
      <c r="D330" s="75"/>
      <c r="E330" s="75"/>
      <c r="F330" s="75"/>
      <c r="G330" s="75"/>
      <c r="H330" s="100">
        <v>5276520</v>
      </c>
      <c r="I330" s="75"/>
      <c r="J330" s="75"/>
      <c r="K330" s="75"/>
      <c r="L330" s="75"/>
      <c r="M330" s="100">
        <v>35210564</v>
      </c>
      <c r="N330" s="75"/>
      <c r="O330" s="75"/>
      <c r="P330" s="75"/>
      <c r="Q330" s="75" t="s">
        <v>152</v>
      </c>
      <c r="R330" s="92">
        <v>35881</v>
      </c>
      <c r="S330" s="75"/>
      <c r="T330" s="75"/>
      <c r="U330" s="246"/>
      <c r="V330" s="246"/>
      <c r="W330" s="246"/>
      <c r="X330" s="87" t="s">
        <v>618</v>
      </c>
    </row>
    <row r="331" spans="1:24" s="248" customFormat="1" ht="12.75">
      <c r="A331" s="263">
        <v>331</v>
      </c>
      <c r="B331" s="85" t="s">
        <v>541</v>
      </c>
      <c r="C331" s="86" t="s">
        <v>197</v>
      </c>
      <c r="D331" s="75"/>
      <c r="E331" s="75"/>
      <c r="F331" s="75"/>
      <c r="G331" s="75"/>
      <c r="H331" s="100">
        <v>5464039</v>
      </c>
      <c r="I331" s="75"/>
      <c r="J331" s="75"/>
      <c r="K331" s="75"/>
      <c r="L331" s="75"/>
      <c r="M331" s="100">
        <v>91780696</v>
      </c>
      <c r="N331" s="75"/>
      <c r="O331" s="75"/>
      <c r="P331" s="75"/>
      <c r="Q331" s="75" t="s">
        <v>143</v>
      </c>
      <c r="R331" s="92">
        <v>37831</v>
      </c>
      <c r="S331" s="75"/>
      <c r="T331" s="75"/>
      <c r="U331" s="246"/>
      <c r="V331" s="246"/>
      <c r="W331" s="246"/>
      <c r="X331" s="87" t="s">
        <v>618</v>
      </c>
    </row>
    <row r="332" spans="1:24" s="248" customFormat="1" ht="12.75">
      <c r="A332" s="263">
        <v>332</v>
      </c>
      <c r="B332" s="85" t="s">
        <v>542</v>
      </c>
      <c r="C332" s="86" t="s">
        <v>197</v>
      </c>
      <c r="D332" s="75"/>
      <c r="E332" s="75"/>
      <c r="F332" s="75"/>
      <c r="G332" s="75"/>
      <c r="H332" s="100">
        <v>7423818</v>
      </c>
      <c r="I332" s="75"/>
      <c r="J332" s="75"/>
      <c r="K332" s="75"/>
      <c r="L332" s="75"/>
      <c r="M332" s="100">
        <v>99720337</v>
      </c>
      <c r="N332" s="75"/>
      <c r="O332" s="75"/>
      <c r="P332" s="75"/>
      <c r="Q332" s="75" t="s">
        <v>152</v>
      </c>
      <c r="R332" s="92">
        <v>39094</v>
      </c>
      <c r="S332" s="75"/>
      <c r="T332" s="75"/>
      <c r="U332" s="246"/>
      <c r="V332" s="246"/>
      <c r="W332" s="246"/>
      <c r="X332" s="87" t="s">
        <v>618</v>
      </c>
    </row>
    <row r="333" spans="1:24" s="248" customFormat="1" ht="12.75">
      <c r="A333" s="263">
        <v>333</v>
      </c>
      <c r="B333" s="85" t="s">
        <v>543</v>
      </c>
      <c r="C333" s="86" t="s">
        <v>197</v>
      </c>
      <c r="D333" s="75"/>
      <c r="E333" s="75"/>
      <c r="F333" s="75"/>
      <c r="G333" s="75"/>
      <c r="H333" s="100">
        <v>6125326</v>
      </c>
      <c r="I333" s="75"/>
      <c r="J333" s="75"/>
      <c r="K333" s="75"/>
      <c r="L333" s="75"/>
      <c r="M333" s="100">
        <v>99357689</v>
      </c>
      <c r="N333" s="75"/>
      <c r="O333" s="75"/>
      <c r="P333" s="75"/>
      <c r="Q333" s="75" t="s">
        <v>143</v>
      </c>
      <c r="R333" s="92">
        <v>38867</v>
      </c>
      <c r="S333" s="75"/>
      <c r="T333" s="75"/>
      <c r="U333" s="246"/>
      <c r="V333" s="246"/>
      <c r="W333" s="246"/>
      <c r="X333" s="87" t="s">
        <v>618</v>
      </c>
    </row>
    <row r="334" spans="1:24" s="248" customFormat="1" ht="12.75">
      <c r="A334" s="263">
        <v>334</v>
      </c>
      <c r="B334" s="85" t="s">
        <v>544</v>
      </c>
      <c r="C334" s="86" t="s">
        <v>197</v>
      </c>
      <c r="D334" s="75"/>
      <c r="E334" s="75"/>
      <c r="F334" s="75"/>
      <c r="G334" s="75"/>
      <c r="H334" s="100">
        <v>6866605</v>
      </c>
      <c r="I334" s="75"/>
      <c r="J334" s="75"/>
      <c r="K334" s="75"/>
      <c r="L334" s="75"/>
      <c r="M334" s="100">
        <v>88255091</v>
      </c>
      <c r="N334" s="75"/>
      <c r="O334" s="75"/>
      <c r="P334" s="75"/>
      <c r="Q334" s="75" t="s">
        <v>143</v>
      </c>
      <c r="R334" s="92">
        <v>38190</v>
      </c>
      <c r="S334" s="75"/>
      <c r="T334" s="75"/>
      <c r="U334" s="246"/>
      <c r="V334" s="246"/>
      <c r="W334" s="246"/>
      <c r="X334" s="87" t="s">
        <v>618</v>
      </c>
    </row>
    <row r="335" spans="1:24" s="248" customFormat="1" ht="12.75">
      <c r="A335" s="263">
        <v>335</v>
      </c>
      <c r="B335" s="85" t="s">
        <v>545</v>
      </c>
      <c r="C335" s="86" t="s">
        <v>197</v>
      </c>
      <c r="D335" s="75"/>
      <c r="E335" s="75"/>
      <c r="F335" s="75"/>
      <c r="G335" s="75"/>
      <c r="H335" s="100">
        <v>5708675</v>
      </c>
      <c r="I335" s="75"/>
      <c r="J335" s="75"/>
      <c r="K335" s="75"/>
      <c r="L335" s="75"/>
      <c r="M335" s="100">
        <v>99374157</v>
      </c>
      <c r="N335" s="75"/>
      <c r="O335" s="75"/>
      <c r="P335" s="75"/>
      <c r="Q335" s="75" t="s">
        <v>143</v>
      </c>
      <c r="R335" s="92">
        <v>36054</v>
      </c>
      <c r="S335" s="75"/>
      <c r="T335" s="75"/>
      <c r="U335" s="246"/>
      <c r="V335" s="246"/>
      <c r="W335" s="246"/>
      <c r="X335" s="87" t="s">
        <v>618</v>
      </c>
    </row>
    <row r="336" spans="1:24" s="248" customFormat="1" ht="12.75">
      <c r="A336" s="263">
        <v>336</v>
      </c>
      <c r="B336" s="85" t="s">
        <v>546</v>
      </c>
      <c r="C336" s="86" t="s">
        <v>197</v>
      </c>
      <c r="D336" s="75"/>
      <c r="E336" s="75"/>
      <c r="F336" s="75"/>
      <c r="G336" s="75"/>
      <c r="H336" s="100">
        <v>6793294</v>
      </c>
      <c r="I336" s="75"/>
      <c r="J336" s="75"/>
      <c r="K336" s="75"/>
      <c r="L336" s="75"/>
      <c r="M336" s="100">
        <v>99798980</v>
      </c>
      <c r="N336" s="75"/>
      <c r="O336" s="75"/>
      <c r="P336" s="75"/>
      <c r="Q336" s="75" t="s">
        <v>143</v>
      </c>
      <c r="R336" s="92">
        <v>39765</v>
      </c>
      <c r="S336" s="75"/>
      <c r="T336" s="75"/>
      <c r="U336" s="246"/>
      <c r="V336" s="246"/>
      <c r="W336" s="246"/>
      <c r="X336" s="87" t="s">
        <v>618</v>
      </c>
    </row>
    <row r="337" spans="1:24" s="248" customFormat="1" ht="12.75">
      <c r="A337" s="263">
        <v>337</v>
      </c>
      <c r="B337" s="85" t="s">
        <v>547</v>
      </c>
      <c r="C337" s="86" t="s">
        <v>197</v>
      </c>
      <c r="D337" s="75"/>
      <c r="E337" s="75"/>
      <c r="F337" s="75"/>
      <c r="G337" s="75"/>
      <c r="H337" s="100">
        <v>7064194</v>
      </c>
      <c r="I337" s="75"/>
      <c r="J337" s="75"/>
      <c r="K337" s="75"/>
      <c r="L337" s="75"/>
      <c r="M337" s="100">
        <v>35542496</v>
      </c>
      <c r="N337" s="75"/>
      <c r="O337" s="75"/>
      <c r="P337" s="75"/>
      <c r="Q337" s="75" t="s">
        <v>143</v>
      </c>
      <c r="R337" s="92">
        <v>36628</v>
      </c>
      <c r="S337" s="75"/>
      <c r="T337" s="75"/>
      <c r="U337" s="246"/>
      <c r="V337" s="246"/>
      <c r="W337" s="246"/>
      <c r="X337" s="87" t="s">
        <v>618</v>
      </c>
    </row>
    <row r="338" spans="1:24" s="248" customFormat="1" ht="12.75">
      <c r="A338" s="263">
        <v>338</v>
      </c>
      <c r="B338" s="85" t="s">
        <v>548</v>
      </c>
      <c r="C338" s="86" t="s">
        <v>197</v>
      </c>
      <c r="D338" s="75"/>
      <c r="E338" s="75"/>
      <c r="F338" s="75"/>
      <c r="G338" s="75"/>
      <c r="H338" s="100">
        <v>6119919</v>
      </c>
      <c r="I338" s="75"/>
      <c r="J338" s="75"/>
      <c r="K338" s="75"/>
      <c r="L338" s="75"/>
      <c r="M338" s="100">
        <v>88298170</v>
      </c>
      <c r="N338" s="75"/>
      <c r="O338" s="75"/>
      <c r="P338" s="75"/>
      <c r="Q338" s="75" t="s">
        <v>152</v>
      </c>
      <c r="R338" s="92">
        <v>37690</v>
      </c>
      <c r="S338" s="75"/>
      <c r="T338" s="75"/>
      <c r="U338" s="246"/>
      <c r="V338" s="246"/>
      <c r="W338" s="246"/>
      <c r="X338" s="87" t="s">
        <v>618</v>
      </c>
    </row>
    <row r="339" spans="1:24" s="248" customFormat="1" ht="12.75">
      <c r="A339" s="263">
        <v>339</v>
      </c>
      <c r="B339" s="85" t="s">
        <v>549</v>
      </c>
      <c r="C339" s="86" t="s">
        <v>197</v>
      </c>
      <c r="D339" s="75"/>
      <c r="E339" s="75"/>
      <c r="F339" s="75"/>
      <c r="G339" s="75"/>
      <c r="H339" s="100">
        <v>6300739</v>
      </c>
      <c r="I339" s="75"/>
      <c r="J339" s="75"/>
      <c r="K339" s="75"/>
      <c r="L339" s="75"/>
      <c r="M339" s="75"/>
      <c r="N339" s="75"/>
      <c r="O339" s="75"/>
      <c r="P339" s="75"/>
      <c r="Q339" s="75" t="s">
        <v>143</v>
      </c>
      <c r="R339" s="92">
        <v>36738</v>
      </c>
      <c r="S339" s="75"/>
      <c r="T339" s="75"/>
      <c r="U339" s="246"/>
      <c r="V339" s="246"/>
      <c r="W339" s="246"/>
      <c r="X339" s="87" t="s">
        <v>618</v>
      </c>
    </row>
    <row r="340" spans="1:24" s="248" customFormat="1" ht="12.75">
      <c r="A340" s="263">
        <v>340</v>
      </c>
      <c r="B340" s="85" t="s">
        <v>550</v>
      </c>
      <c r="C340" s="86" t="s">
        <v>197</v>
      </c>
      <c r="D340" s="75"/>
      <c r="E340" s="75"/>
      <c r="F340" s="75"/>
      <c r="G340" s="75"/>
      <c r="H340" s="100">
        <v>507442</v>
      </c>
      <c r="I340" s="75"/>
      <c r="J340" s="75"/>
      <c r="K340" s="75"/>
      <c r="L340" s="75"/>
      <c r="M340" s="100">
        <v>99165562</v>
      </c>
      <c r="N340" s="75"/>
      <c r="O340" s="75"/>
      <c r="P340" s="75"/>
      <c r="Q340" s="75" t="s">
        <v>143</v>
      </c>
      <c r="R340" s="92">
        <v>31460</v>
      </c>
      <c r="S340" s="75"/>
      <c r="T340" s="75"/>
      <c r="U340" s="246"/>
      <c r="V340" s="246"/>
      <c r="W340" s="246"/>
      <c r="X340" s="87" t="s">
        <v>618</v>
      </c>
    </row>
    <row r="341" spans="1:24" s="248" customFormat="1" ht="12.75">
      <c r="A341" s="263">
        <v>341</v>
      </c>
      <c r="B341" s="85" t="s">
        <v>551</v>
      </c>
      <c r="C341" s="86" t="s">
        <v>197</v>
      </c>
      <c r="D341" s="100">
        <f>IF($B341="","",IF(_xlfn.IFERROR(VLOOKUP($B341,'[1]Federados'!$A$2:$T$1703,8,FALSE),"")="","",VLOOKUP($B341,'[1]Federados'!$A$2:$T$1703,8,FALSE)))</f>
      </c>
      <c r="E341" s="75"/>
      <c r="F341" s="75"/>
      <c r="G341" s="75"/>
      <c r="H341" s="75"/>
      <c r="I341" s="75"/>
      <c r="J341" s="75"/>
      <c r="K341" s="75"/>
      <c r="L341" s="75"/>
      <c r="M341" s="100">
        <v>88402431</v>
      </c>
      <c r="N341" s="75"/>
      <c r="O341" s="75"/>
      <c r="P341" s="75"/>
      <c r="Q341" s="75" t="s">
        <v>143</v>
      </c>
      <c r="R341" s="92">
        <v>37563</v>
      </c>
      <c r="S341" s="75"/>
      <c r="T341" s="75"/>
      <c r="U341" s="246"/>
      <c r="V341" s="246"/>
      <c r="W341" s="246"/>
      <c r="X341" s="87" t="s">
        <v>618</v>
      </c>
    </row>
    <row r="342" spans="1:24" s="248" customFormat="1" ht="12.75">
      <c r="A342" s="263">
        <v>342</v>
      </c>
      <c r="B342" s="85" t="s">
        <v>552</v>
      </c>
      <c r="C342" s="268" t="s">
        <v>157</v>
      </c>
      <c r="D342" s="75"/>
      <c r="E342" s="75"/>
      <c r="F342" s="75"/>
      <c r="G342" s="75"/>
      <c r="H342" s="91">
        <v>5790651</v>
      </c>
      <c r="I342" s="75"/>
      <c r="J342" s="75"/>
      <c r="K342" s="75"/>
      <c r="L342" s="75"/>
      <c r="M342" s="75"/>
      <c r="N342" s="75"/>
      <c r="O342" s="75"/>
      <c r="P342" s="75"/>
      <c r="Q342" s="75" t="s">
        <v>143</v>
      </c>
      <c r="R342" s="92">
        <v>38026</v>
      </c>
      <c r="S342" s="246"/>
      <c r="T342" s="246"/>
      <c r="U342" s="246"/>
      <c r="V342" s="246"/>
      <c r="W342" s="246"/>
      <c r="X342" s="87" t="s">
        <v>618</v>
      </c>
    </row>
    <row r="343" spans="1:24" s="248" customFormat="1" ht="12.75">
      <c r="A343" s="263">
        <v>343</v>
      </c>
      <c r="B343" s="85" t="s">
        <v>553</v>
      </c>
      <c r="C343" s="268" t="s">
        <v>157</v>
      </c>
      <c r="D343" s="75"/>
      <c r="E343" s="75"/>
      <c r="F343" s="75"/>
      <c r="G343" s="75"/>
      <c r="H343" s="75"/>
      <c r="I343" s="75"/>
      <c r="J343" s="75"/>
      <c r="K343" s="75"/>
      <c r="L343" s="75"/>
      <c r="M343" s="75"/>
      <c r="N343" s="75"/>
      <c r="O343" s="75"/>
      <c r="P343" s="75"/>
      <c r="Q343" s="75" t="s">
        <v>152</v>
      </c>
      <c r="R343" s="92">
        <v>29392</v>
      </c>
      <c r="S343" s="246"/>
      <c r="T343" s="246"/>
      <c r="U343" s="246"/>
      <c r="V343" s="246"/>
      <c r="W343" s="246"/>
      <c r="X343" s="87" t="s">
        <v>618</v>
      </c>
    </row>
    <row r="344" spans="1:24" s="248" customFormat="1" ht="12.75">
      <c r="A344" s="263">
        <v>344</v>
      </c>
      <c r="B344" s="85" t="s">
        <v>554</v>
      </c>
      <c r="C344" s="268" t="s">
        <v>157</v>
      </c>
      <c r="D344" s="75"/>
      <c r="E344" s="75"/>
      <c r="F344" s="75"/>
      <c r="G344" s="75"/>
      <c r="H344" s="75"/>
      <c r="I344" s="75"/>
      <c r="J344" s="75"/>
      <c r="K344" s="75"/>
      <c r="L344" s="75"/>
      <c r="M344" s="75"/>
      <c r="N344" s="75"/>
      <c r="O344" s="75"/>
      <c r="P344" s="75"/>
      <c r="Q344" s="75" t="s">
        <v>143</v>
      </c>
      <c r="R344" s="92">
        <v>36663</v>
      </c>
      <c r="S344" s="246"/>
      <c r="T344" s="246"/>
      <c r="U344" s="246"/>
      <c r="V344" s="246"/>
      <c r="W344" s="246"/>
      <c r="X344" s="87" t="s">
        <v>618</v>
      </c>
    </row>
    <row r="345" spans="1:24" s="248" customFormat="1" ht="12.75">
      <c r="A345" s="263">
        <v>345</v>
      </c>
      <c r="B345" s="85" t="s">
        <v>555</v>
      </c>
      <c r="C345" s="268" t="s">
        <v>157</v>
      </c>
      <c r="D345" s="75"/>
      <c r="E345" s="75"/>
      <c r="F345" s="75"/>
      <c r="G345" s="75"/>
      <c r="H345" s="75"/>
      <c r="I345" s="75"/>
      <c r="J345" s="75"/>
      <c r="K345" s="75"/>
      <c r="L345" s="75"/>
      <c r="M345" s="75"/>
      <c r="N345" s="75"/>
      <c r="O345" s="75"/>
      <c r="P345" s="75"/>
      <c r="Q345" s="75" t="s">
        <v>143</v>
      </c>
      <c r="R345" s="92">
        <v>37501</v>
      </c>
      <c r="S345" s="246"/>
      <c r="T345" s="246"/>
      <c r="U345" s="246"/>
      <c r="V345" s="246"/>
      <c r="W345" s="246"/>
      <c r="X345" s="87" t="s">
        <v>618</v>
      </c>
    </row>
    <row r="346" spans="1:24" s="248" customFormat="1" ht="12.75">
      <c r="A346" s="263">
        <v>346</v>
      </c>
      <c r="B346" s="253" t="s">
        <v>556</v>
      </c>
      <c r="C346" s="84" t="s">
        <v>228</v>
      </c>
      <c r="D346" s="254"/>
      <c r="E346" s="246"/>
      <c r="F346" s="246"/>
      <c r="G346" s="246"/>
      <c r="H346" s="87">
        <v>4298183</v>
      </c>
      <c r="I346" s="246"/>
      <c r="J346" s="246"/>
      <c r="K346" s="246"/>
      <c r="L346" s="246"/>
      <c r="M346" s="87"/>
      <c r="N346" s="246"/>
      <c r="O346" s="246"/>
      <c r="P346" s="246"/>
      <c r="Q346" s="87" t="s">
        <v>143</v>
      </c>
      <c r="R346" s="89">
        <v>33367</v>
      </c>
      <c r="S346" s="246"/>
      <c r="T346" s="246"/>
      <c r="U346" s="246"/>
      <c r="V346" s="246"/>
      <c r="W346" s="246"/>
      <c r="X346" s="87" t="s">
        <v>618</v>
      </c>
    </row>
    <row r="347" spans="1:24" ht="12.75">
      <c r="A347" s="263">
        <v>347</v>
      </c>
      <c r="B347" s="269" t="s">
        <v>559</v>
      </c>
      <c r="C347" s="86" t="s">
        <v>557</v>
      </c>
      <c r="D347" s="73"/>
      <c r="E347" s="73"/>
      <c r="F347" s="73"/>
      <c r="G347" s="75"/>
      <c r="H347" s="75">
        <v>2634757</v>
      </c>
      <c r="I347" s="73"/>
      <c r="J347" s="73"/>
      <c r="K347" s="73"/>
      <c r="L347" s="73"/>
      <c r="M347" s="75">
        <v>91191976</v>
      </c>
      <c r="N347" s="73"/>
      <c r="O347" s="73"/>
      <c r="P347" s="73"/>
      <c r="Q347" s="75" t="s">
        <v>152</v>
      </c>
      <c r="R347" s="99">
        <v>28090</v>
      </c>
      <c r="S347" s="73"/>
      <c r="T347" s="73"/>
      <c r="U347" s="73"/>
      <c r="V347" s="73"/>
      <c r="W347" s="73"/>
      <c r="X347" s="75" t="s">
        <v>618</v>
      </c>
    </row>
    <row r="348" spans="1:24" ht="12.75">
      <c r="A348" s="263">
        <v>348</v>
      </c>
      <c r="B348" s="85" t="s">
        <v>560</v>
      </c>
      <c r="C348" s="86" t="s">
        <v>202</v>
      </c>
      <c r="D348" s="73"/>
      <c r="E348" s="73"/>
      <c r="F348" s="73"/>
      <c r="G348" s="73"/>
      <c r="H348" s="91">
        <v>6852142</v>
      </c>
      <c r="I348" s="73"/>
      <c r="J348" s="73"/>
      <c r="K348" s="73"/>
      <c r="L348" s="73"/>
      <c r="M348" s="100" t="s">
        <v>561</v>
      </c>
      <c r="N348" s="73"/>
      <c r="O348" s="73"/>
      <c r="P348" s="73"/>
      <c r="Q348" s="75" t="s">
        <v>152</v>
      </c>
      <c r="R348" s="92">
        <v>38048</v>
      </c>
      <c r="S348" s="73"/>
      <c r="T348" s="73"/>
      <c r="U348" s="73"/>
      <c r="V348" s="73"/>
      <c r="W348" s="73"/>
      <c r="X348" s="75" t="s">
        <v>618</v>
      </c>
    </row>
    <row r="349" spans="1:24" ht="12.75">
      <c r="A349" s="263">
        <v>349</v>
      </c>
      <c r="B349" s="85" t="s">
        <v>562</v>
      </c>
      <c r="C349" s="86" t="s">
        <v>202</v>
      </c>
      <c r="D349" s="73"/>
      <c r="E349" s="73"/>
      <c r="F349" s="73"/>
      <c r="G349" s="73"/>
      <c r="H349" s="91">
        <v>6563311</v>
      </c>
      <c r="I349" s="73"/>
      <c r="J349" s="73"/>
      <c r="K349" s="73"/>
      <c r="L349" s="73"/>
      <c r="M349" s="100" t="s">
        <v>563</v>
      </c>
      <c r="N349" s="73"/>
      <c r="O349" s="73"/>
      <c r="P349" s="73"/>
      <c r="Q349" s="75" t="s">
        <v>143</v>
      </c>
      <c r="R349" s="92">
        <v>36735</v>
      </c>
      <c r="S349" s="73"/>
      <c r="T349" s="73"/>
      <c r="U349" s="73"/>
      <c r="V349" s="73"/>
      <c r="W349" s="73"/>
      <c r="X349" s="73"/>
    </row>
    <row r="350" spans="1:24" ht="12.75">
      <c r="A350" s="263">
        <v>350</v>
      </c>
      <c r="B350" s="85" t="s">
        <v>564</v>
      </c>
      <c r="C350" s="86" t="s">
        <v>202</v>
      </c>
      <c r="D350" s="73"/>
      <c r="E350" s="73"/>
      <c r="F350" s="73"/>
      <c r="G350" s="73"/>
      <c r="H350" s="91">
        <v>6853033</v>
      </c>
      <c r="I350" s="73"/>
      <c r="J350" s="73"/>
      <c r="K350" s="73"/>
      <c r="L350" s="73"/>
      <c r="M350" s="100" t="s">
        <v>565</v>
      </c>
      <c r="N350" s="73"/>
      <c r="O350" s="73"/>
      <c r="P350" s="73"/>
      <c r="Q350" s="75" t="s">
        <v>152</v>
      </c>
      <c r="R350" s="92">
        <v>36747</v>
      </c>
      <c r="S350" s="73"/>
      <c r="T350" s="73"/>
      <c r="U350" s="73"/>
      <c r="V350" s="73"/>
      <c r="W350" s="73"/>
      <c r="X350" s="73"/>
    </row>
    <row r="351" spans="1:24" ht="12.75">
      <c r="A351" s="263">
        <v>351</v>
      </c>
      <c r="B351" s="85" t="s">
        <v>566</v>
      </c>
      <c r="C351" s="86" t="s">
        <v>241</v>
      </c>
      <c r="D351" s="73"/>
      <c r="E351" s="73"/>
      <c r="F351" s="73"/>
      <c r="G351" s="73"/>
      <c r="H351" s="100">
        <v>6609864</v>
      </c>
      <c r="I351" s="73"/>
      <c r="J351" s="73"/>
      <c r="K351" s="73"/>
      <c r="L351" s="73"/>
      <c r="M351" s="75"/>
      <c r="N351" s="73"/>
      <c r="O351" s="73"/>
      <c r="P351" s="73"/>
      <c r="Q351" s="75" t="s">
        <v>152</v>
      </c>
      <c r="R351" s="92">
        <v>37419</v>
      </c>
      <c r="S351" s="73"/>
      <c r="T351" s="73"/>
      <c r="U351" s="73"/>
      <c r="V351" s="73"/>
      <c r="W351" s="73"/>
      <c r="X351" s="75" t="s">
        <v>618</v>
      </c>
    </row>
    <row r="352" spans="1:24" ht="12.75">
      <c r="A352" s="263">
        <v>352</v>
      </c>
      <c r="B352" s="85" t="s">
        <v>567</v>
      </c>
      <c r="C352" s="86" t="s">
        <v>241</v>
      </c>
      <c r="D352" s="73"/>
      <c r="E352" s="73"/>
      <c r="F352" s="73"/>
      <c r="G352" s="73"/>
      <c r="H352" s="75"/>
      <c r="I352" s="73"/>
      <c r="J352" s="73"/>
      <c r="K352" s="73"/>
      <c r="L352" s="73"/>
      <c r="M352" s="75"/>
      <c r="N352" s="73"/>
      <c r="O352" s="73"/>
      <c r="P352" s="73"/>
      <c r="Q352" s="75" t="s">
        <v>143</v>
      </c>
      <c r="R352" s="92">
        <v>39471</v>
      </c>
      <c r="S352" s="73"/>
      <c r="T352" s="73"/>
      <c r="U352" s="73"/>
      <c r="V352" s="73"/>
      <c r="W352" s="73"/>
      <c r="X352" s="73"/>
    </row>
    <row r="353" spans="1:24" ht="12.75">
      <c r="A353" s="263">
        <v>353</v>
      </c>
      <c r="B353" s="85" t="s">
        <v>568</v>
      </c>
      <c r="C353" s="86" t="s">
        <v>241</v>
      </c>
      <c r="D353" s="73"/>
      <c r="E353" s="73"/>
      <c r="F353" s="73"/>
      <c r="G353" s="73"/>
      <c r="H353" s="100">
        <v>3505575</v>
      </c>
      <c r="I353" s="73"/>
      <c r="J353" s="73"/>
      <c r="K353" s="73"/>
      <c r="L353" s="73"/>
      <c r="M353" s="75"/>
      <c r="N353" s="73"/>
      <c r="O353" s="73"/>
      <c r="P353" s="73"/>
      <c r="Q353" s="75" t="s">
        <v>143</v>
      </c>
      <c r="R353" s="92">
        <v>29971</v>
      </c>
      <c r="S353" s="73"/>
      <c r="T353" s="73"/>
      <c r="U353" s="73"/>
      <c r="V353" s="73"/>
      <c r="W353" s="73"/>
      <c r="X353" s="73"/>
    </row>
    <row r="354" spans="1:24" ht="12.75">
      <c r="A354" s="263">
        <v>354</v>
      </c>
      <c r="B354" s="85" t="s">
        <v>569</v>
      </c>
      <c r="C354" s="86" t="s">
        <v>241</v>
      </c>
      <c r="D354" s="73"/>
      <c r="E354" s="73"/>
      <c r="F354" s="73"/>
      <c r="G354" s="73"/>
      <c r="H354" s="100" t="s">
        <v>208</v>
      </c>
      <c r="I354" s="73"/>
      <c r="J354" s="73"/>
      <c r="K354" s="73"/>
      <c r="L354" s="73"/>
      <c r="M354" s="75"/>
      <c r="N354" s="73"/>
      <c r="O354" s="73"/>
      <c r="P354" s="73"/>
      <c r="Q354" s="75" t="s">
        <v>152</v>
      </c>
      <c r="R354" s="92">
        <v>39247</v>
      </c>
      <c r="S354" s="73"/>
      <c r="T354" s="73"/>
      <c r="U354" s="73"/>
      <c r="V354" s="73"/>
      <c r="W354" s="73"/>
      <c r="X354" s="75" t="s">
        <v>618</v>
      </c>
    </row>
    <row r="355" spans="1:24" ht="12.75">
      <c r="A355" s="263">
        <f>A354+1</f>
        <v>355</v>
      </c>
      <c r="B355" s="85" t="s">
        <v>570</v>
      </c>
      <c r="C355" s="86" t="s">
        <v>241</v>
      </c>
      <c r="D355" s="73"/>
      <c r="E355" s="73"/>
      <c r="F355" s="73"/>
      <c r="G355" s="73"/>
      <c r="H355" s="100" t="s">
        <v>208</v>
      </c>
      <c r="I355" s="73"/>
      <c r="J355" s="73"/>
      <c r="K355" s="73"/>
      <c r="L355" s="73"/>
      <c r="M355" s="75"/>
      <c r="N355" s="73"/>
      <c r="O355" s="73"/>
      <c r="P355" s="73"/>
      <c r="Q355" s="75" t="s">
        <v>143</v>
      </c>
      <c r="R355" s="92">
        <v>38659</v>
      </c>
      <c r="S355" s="73"/>
      <c r="T355" s="73"/>
      <c r="U355" s="73"/>
      <c r="V355" s="73"/>
      <c r="W355" s="73"/>
      <c r="X355" s="73"/>
    </row>
    <row r="356" spans="1:24" ht="12.75">
      <c r="A356" s="263">
        <f aca="true" t="shared" si="1" ref="A356:A365">A355+1</f>
        <v>356</v>
      </c>
      <c r="B356" s="85" t="s">
        <v>571</v>
      </c>
      <c r="C356" s="86" t="s">
        <v>241</v>
      </c>
      <c r="D356" s="73"/>
      <c r="E356" s="73"/>
      <c r="F356" s="73"/>
      <c r="G356" s="73"/>
      <c r="H356" s="100" t="s">
        <v>208</v>
      </c>
      <c r="I356" s="73"/>
      <c r="J356" s="73"/>
      <c r="K356" s="73"/>
      <c r="L356" s="73"/>
      <c r="M356" s="75"/>
      <c r="N356" s="73"/>
      <c r="O356" s="73"/>
      <c r="P356" s="73"/>
      <c r="Q356" s="75" t="s">
        <v>143</v>
      </c>
      <c r="R356" s="92">
        <v>39002</v>
      </c>
      <c r="S356" s="73"/>
      <c r="T356" s="73"/>
      <c r="U356" s="73"/>
      <c r="V356" s="73"/>
      <c r="W356" s="73"/>
      <c r="X356" s="73"/>
    </row>
    <row r="357" spans="1:24" ht="12.75">
      <c r="A357" s="263">
        <f t="shared" si="1"/>
        <v>357</v>
      </c>
      <c r="B357" s="85" t="s">
        <v>572</v>
      </c>
      <c r="C357" s="86" t="s">
        <v>241</v>
      </c>
      <c r="D357" s="73"/>
      <c r="E357" s="73"/>
      <c r="F357" s="73"/>
      <c r="G357" s="73"/>
      <c r="H357" s="100" t="s">
        <v>208</v>
      </c>
      <c r="I357" s="73"/>
      <c r="J357" s="73"/>
      <c r="K357" s="73"/>
      <c r="L357" s="73"/>
      <c r="M357" s="75"/>
      <c r="N357" s="73"/>
      <c r="O357" s="73"/>
      <c r="P357" s="73"/>
      <c r="Q357" s="75" t="s">
        <v>143</v>
      </c>
      <c r="R357" s="92">
        <v>38775</v>
      </c>
      <c r="S357" s="73"/>
      <c r="T357" s="73"/>
      <c r="U357" s="73"/>
      <c r="V357" s="73"/>
      <c r="W357" s="73"/>
      <c r="X357" s="73"/>
    </row>
    <row r="358" spans="1:24" ht="12.75">
      <c r="A358" s="263">
        <f t="shared" si="1"/>
        <v>358</v>
      </c>
      <c r="B358" s="85" t="s">
        <v>573</v>
      </c>
      <c r="C358" s="86" t="s">
        <v>241</v>
      </c>
      <c r="D358" s="73"/>
      <c r="E358" s="73"/>
      <c r="F358" s="73"/>
      <c r="G358" s="73"/>
      <c r="H358" s="100" t="s">
        <v>574</v>
      </c>
      <c r="I358" s="73"/>
      <c r="J358" s="73"/>
      <c r="K358" s="73"/>
      <c r="L358" s="73"/>
      <c r="M358" s="75"/>
      <c r="N358" s="73"/>
      <c r="O358" s="73"/>
      <c r="P358" s="73"/>
      <c r="Q358" s="75" t="s">
        <v>143</v>
      </c>
      <c r="R358" s="92">
        <v>39703</v>
      </c>
      <c r="S358" s="73"/>
      <c r="T358" s="73"/>
      <c r="U358" s="73"/>
      <c r="V358" s="73"/>
      <c r="W358" s="73"/>
      <c r="X358" s="73"/>
    </row>
    <row r="359" spans="1:24" ht="12.75">
      <c r="A359" s="263">
        <f t="shared" si="1"/>
        <v>359</v>
      </c>
      <c r="B359" s="85" t="s">
        <v>575</v>
      </c>
      <c r="C359" s="86" t="s">
        <v>241</v>
      </c>
      <c r="D359" s="73"/>
      <c r="E359" s="73"/>
      <c r="F359" s="73"/>
      <c r="G359" s="73"/>
      <c r="H359" s="100">
        <v>6754357</v>
      </c>
      <c r="I359" s="73"/>
      <c r="J359" s="73"/>
      <c r="K359" s="73"/>
      <c r="L359" s="73"/>
      <c r="M359" s="75"/>
      <c r="N359" s="73"/>
      <c r="O359" s="73"/>
      <c r="P359" s="73"/>
      <c r="Q359" s="75" t="s">
        <v>143</v>
      </c>
      <c r="R359" s="92">
        <v>38850</v>
      </c>
      <c r="S359" s="73"/>
      <c r="T359" s="73"/>
      <c r="U359" s="73"/>
      <c r="V359" s="73"/>
      <c r="W359" s="73"/>
      <c r="X359" s="73"/>
    </row>
    <row r="360" spans="1:24" ht="12.75">
      <c r="A360" s="263">
        <f t="shared" si="1"/>
        <v>360</v>
      </c>
      <c r="B360" s="85" t="s">
        <v>576</v>
      </c>
      <c r="C360" s="86" t="s">
        <v>241</v>
      </c>
      <c r="D360" s="73"/>
      <c r="E360" s="73"/>
      <c r="F360" s="73"/>
      <c r="G360" s="73"/>
      <c r="H360" s="100" t="s">
        <v>208</v>
      </c>
      <c r="I360" s="73"/>
      <c r="J360" s="73"/>
      <c r="K360" s="73"/>
      <c r="L360" s="73"/>
      <c r="M360" s="75"/>
      <c r="N360" s="73"/>
      <c r="O360" s="73"/>
      <c r="P360" s="73"/>
      <c r="Q360" s="75" t="s">
        <v>152</v>
      </c>
      <c r="R360" s="92">
        <v>39454</v>
      </c>
      <c r="S360" s="73"/>
      <c r="T360" s="73"/>
      <c r="U360" s="73"/>
      <c r="V360" s="73"/>
      <c r="W360" s="73"/>
      <c r="X360" s="73"/>
    </row>
    <row r="361" spans="1:24" ht="12.75">
      <c r="A361" s="263">
        <f t="shared" si="1"/>
        <v>361</v>
      </c>
      <c r="B361" s="85" t="s">
        <v>577</v>
      </c>
      <c r="C361" s="86" t="s">
        <v>241</v>
      </c>
      <c r="D361" s="73"/>
      <c r="E361" s="73"/>
      <c r="F361" s="73"/>
      <c r="G361" s="73"/>
      <c r="H361" s="100" t="s">
        <v>208</v>
      </c>
      <c r="I361" s="73"/>
      <c r="J361" s="73"/>
      <c r="K361" s="73"/>
      <c r="L361" s="73"/>
      <c r="M361" s="75"/>
      <c r="N361" s="73"/>
      <c r="O361" s="73"/>
      <c r="P361" s="73"/>
      <c r="Q361" s="75" t="s">
        <v>143</v>
      </c>
      <c r="R361" s="92">
        <v>39726</v>
      </c>
      <c r="S361" s="73"/>
      <c r="T361" s="73"/>
      <c r="U361" s="73"/>
      <c r="V361" s="73"/>
      <c r="W361" s="73"/>
      <c r="X361" s="73"/>
    </row>
    <row r="362" spans="1:24" ht="12.75">
      <c r="A362" s="263">
        <f t="shared" si="1"/>
        <v>362</v>
      </c>
      <c r="B362" s="85" t="s">
        <v>578</v>
      </c>
      <c r="C362" s="86" t="s">
        <v>241</v>
      </c>
      <c r="D362" s="73"/>
      <c r="E362" s="73"/>
      <c r="F362" s="73"/>
      <c r="G362" s="73"/>
      <c r="H362" s="100">
        <v>7441839</v>
      </c>
      <c r="I362" s="73"/>
      <c r="J362" s="73"/>
      <c r="K362" s="73"/>
      <c r="L362" s="73"/>
      <c r="M362" s="75"/>
      <c r="N362" s="73"/>
      <c r="O362" s="73"/>
      <c r="P362" s="73"/>
      <c r="Q362" s="75" t="s">
        <v>143</v>
      </c>
      <c r="R362" s="92">
        <v>39782</v>
      </c>
      <c r="S362" s="73"/>
      <c r="T362" s="73"/>
      <c r="U362" s="73"/>
      <c r="V362" s="73"/>
      <c r="W362" s="73"/>
      <c r="X362" s="73"/>
    </row>
    <row r="363" spans="1:24" ht="12.75">
      <c r="A363" s="263">
        <f t="shared" si="1"/>
        <v>363</v>
      </c>
      <c r="B363" s="85" t="s">
        <v>568</v>
      </c>
      <c r="C363" s="86" t="s">
        <v>241</v>
      </c>
      <c r="D363" s="73"/>
      <c r="E363" s="73"/>
      <c r="F363" s="73"/>
      <c r="G363" s="73"/>
      <c r="H363" s="100">
        <v>3505575</v>
      </c>
      <c r="I363" s="73"/>
      <c r="J363" s="73"/>
      <c r="K363" s="73"/>
      <c r="L363" s="73"/>
      <c r="M363" s="75"/>
      <c r="N363" s="73"/>
      <c r="O363" s="73"/>
      <c r="P363" s="73"/>
      <c r="Q363" s="75" t="s">
        <v>143</v>
      </c>
      <c r="R363" s="92">
        <v>29971</v>
      </c>
      <c r="S363" s="73"/>
      <c r="T363" s="73"/>
      <c r="U363" s="73"/>
      <c r="V363" s="73"/>
      <c r="W363" s="73"/>
      <c r="X363" s="73"/>
    </row>
    <row r="364" spans="1:24" ht="12.75">
      <c r="A364" s="263">
        <f t="shared" si="1"/>
        <v>364</v>
      </c>
      <c r="B364" s="85" t="s">
        <v>579</v>
      </c>
      <c r="C364" s="86" t="s">
        <v>241</v>
      </c>
      <c r="D364" s="73"/>
      <c r="E364" s="73"/>
      <c r="F364" s="73"/>
      <c r="G364" s="73"/>
      <c r="H364" s="100">
        <v>24330817</v>
      </c>
      <c r="I364" s="73"/>
      <c r="J364" s="73"/>
      <c r="K364" s="73"/>
      <c r="L364" s="73"/>
      <c r="M364" s="75"/>
      <c r="N364" s="73"/>
      <c r="O364" s="73"/>
      <c r="P364" s="73"/>
      <c r="Q364" s="75" t="s">
        <v>152</v>
      </c>
      <c r="R364" s="92">
        <v>27504</v>
      </c>
      <c r="S364" s="73"/>
      <c r="T364" s="73"/>
      <c r="U364" s="73"/>
      <c r="V364" s="73"/>
      <c r="W364" s="73"/>
      <c r="X364" s="73"/>
    </row>
    <row r="365" spans="1:24" ht="12.75">
      <c r="A365" s="263">
        <f t="shared" si="1"/>
        <v>365</v>
      </c>
      <c r="B365" s="85" t="s">
        <v>580</v>
      </c>
      <c r="C365" s="86" t="s">
        <v>241</v>
      </c>
      <c r="D365" s="73"/>
      <c r="E365" s="73"/>
      <c r="F365" s="73"/>
      <c r="G365" s="73"/>
      <c r="H365" s="100">
        <v>6643753</v>
      </c>
      <c r="I365" s="73"/>
      <c r="J365" s="73"/>
      <c r="K365" s="73"/>
      <c r="L365" s="73"/>
      <c r="M365" s="75"/>
      <c r="N365" s="73"/>
      <c r="O365" s="73"/>
      <c r="P365" s="73"/>
      <c r="Q365" s="75" t="s">
        <v>152</v>
      </c>
      <c r="R365" s="270">
        <v>38093</v>
      </c>
      <c r="S365" s="73"/>
      <c r="T365" s="73"/>
      <c r="U365" s="73"/>
      <c r="V365" s="73"/>
      <c r="W365" s="73"/>
      <c r="X365" s="73"/>
    </row>
    <row r="366" spans="1:24" ht="12.75">
      <c r="A366" s="263">
        <v>366</v>
      </c>
      <c r="B366" s="85" t="s">
        <v>581</v>
      </c>
      <c r="C366" s="86" t="s">
        <v>306</v>
      </c>
      <c r="D366" s="73"/>
      <c r="E366" s="73"/>
      <c r="F366" s="73"/>
      <c r="G366" s="73"/>
      <c r="H366" s="100" t="s">
        <v>582</v>
      </c>
      <c r="I366" s="73"/>
      <c r="J366" s="73"/>
      <c r="K366" s="73"/>
      <c r="L366" s="73"/>
      <c r="M366" s="75"/>
      <c r="N366" s="73"/>
      <c r="O366" s="73"/>
      <c r="P366" s="73"/>
      <c r="Q366" s="75" t="s">
        <v>143</v>
      </c>
      <c r="R366" s="92">
        <v>37054</v>
      </c>
      <c r="S366" s="73"/>
      <c r="T366" s="73"/>
      <c r="U366" s="73"/>
      <c r="V366" s="73"/>
      <c r="W366" s="73"/>
      <c r="X366" s="75" t="s">
        <v>618</v>
      </c>
    </row>
    <row r="367" spans="1:24" ht="12.75">
      <c r="A367" s="263">
        <v>367</v>
      </c>
      <c r="B367" s="85" t="s">
        <v>583</v>
      </c>
      <c r="C367" s="86" t="s">
        <v>306</v>
      </c>
      <c r="D367" s="73"/>
      <c r="E367" s="73"/>
      <c r="F367" s="73"/>
      <c r="G367" s="73"/>
      <c r="H367" s="100" t="s">
        <v>584</v>
      </c>
      <c r="I367" s="73"/>
      <c r="J367" s="73"/>
      <c r="K367" s="73"/>
      <c r="L367" s="73"/>
      <c r="M367" s="75"/>
      <c r="N367" s="73"/>
      <c r="O367" s="73"/>
      <c r="P367" s="73"/>
      <c r="Q367" s="75" t="s">
        <v>152</v>
      </c>
      <c r="R367" s="92">
        <v>36056</v>
      </c>
      <c r="S367" s="73"/>
      <c r="T367" s="73"/>
      <c r="U367" s="73"/>
      <c r="V367" s="73"/>
      <c r="W367" s="73"/>
      <c r="X367" s="73"/>
    </row>
    <row r="368" spans="1:24" ht="12.75">
      <c r="A368" s="263">
        <v>368</v>
      </c>
      <c r="B368" s="85" t="s">
        <v>585</v>
      </c>
      <c r="C368" s="86" t="s">
        <v>306</v>
      </c>
      <c r="D368" s="73"/>
      <c r="E368" s="73"/>
      <c r="F368" s="73"/>
      <c r="G368" s="73"/>
      <c r="H368" s="91" t="s">
        <v>586</v>
      </c>
      <c r="I368" s="73"/>
      <c r="J368" s="73"/>
      <c r="K368" s="73"/>
      <c r="L368" s="73"/>
      <c r="M368" s="75"/>
      <c r="N368" s="73"/>
      <c r="O368" s="73"/>
      <c r="P368" s="73"/>
      <c r="Q368" s="75" t="s">
        <v>143</v>
      </c>
      <c r="R368" s="92">
        <v>36026</v>
      </c>
      <c r="S368" s="73"/>
      <c r="T368" s="73"/>
      <c r="U368" s="73"/>
      <c r="V368" s="73"/>
      <c r="W368" s="73"/>
      <c r="X368" s="73"/>
    </row>
    <row r="369" spans="1:24" ht="12.75">
      <c r="A369" s="263">
        <v>369</v>
      </c>
      <c r="B369" s="85" t="s">
        <v>587</v>
      </c>
      <c r="C369" s="86" t="s">
        <v>306</v>
      </c>
      <c r="D369" s="73"/>
      <c r="E369" s="73"/>
      <c r="F369" s="73"/>
      <c r="G369" s="73"/>
      <c r="H369" s="100">
        <f>IF($B369="","",IF(_xlfn.IFERROR(VLOOKUP($B369,'[2]Federados'!$A$2:$T$1703,8,FALSE),"")="","",VLOOKUP($B369,'[2]Federados'!$A$2:$T$1703,8,FALSE)))</f>
      </c>
      <c r="I369" s="73"/>
      <c r="J369" s="73"/>
      <c r="K369" s="73"/>
      <c r="L369" s="73"/>
      <c r="M369" s="75"/>
      <c r="N369" s="73"/>
      <c r="O369" s="73"/>
      <c r="P369" s="73"/>
      <c r="Q369" s="75" t="s">
        <v>143</v>
      </c>
      <c r="R369" s="92">
        <v>36735</v>
      </c>
      <c r="S369" s="73"/>
      <c r="T369" s="73"/>
      <c r="U369" s="73"/>
      <c r="V369" s="73"/>
      <c r="W369" s="73"/>
      <c r="X369" s="73"/>
    </row>
    <row r="370" spans="1:24" ht="12.75">
      <c r="A370" s="263">
        <v>370</v>
      </c>
      <c r="B370" s="85" t="s">
        <v>588</v>
      </c>
      <c r="C370" s="86" t="s">
        <v>270</v>
      </c>
      <c r="D370" s="73"/>
      <c r="E370" s="73"/>
      <c r="F370" s="73"/>
      <c r="G370" s="73"/>
      <c r="H370" s="91">
        <v>2123944</v>
      </c>
      <c r="I370" s="73"/>
      <c r="J370" s="73"/>
      <c r="K370" s="73"/>
      <c r="L370" s="73"/>
      <c r="M370" s="75"/>
      <c r="N370" s="73"/>
      <c r="O370" s="73"/>
      <c r="P370" s="73"/>
      <c r="Q370" s="75" t="s">
        <v>152</v>
      </c>
      <c r="R370" s="92">
        <v>25976</v>
      </c>
      <c r="S370" s="73"/>
      <c r="T370" s="73"/>
      <c r="U370" s="73"/>
      <c r="V370" s="73"/>
      <c r="W370" s="73"/>
      <c r="X370" s="75" t="s">
        <v>618</v>
      </c>
    </row>
    <row r="371" spans="1:24" ht="12.75">
      <c r="A371" s="263">
        <v>371</v>
      </c>
      <c r="B371" s="83" t="s">
        <v>597</v>
      </c>
      <c r="C371" s="84" t="s">
        <v>241</v>
      </c>
      <c r="D371" s="246"/>
      <c r="E371" s="246"/>
      <c r="F371" s="246"/>
      <c r="G371" s="246"/>
      <c r="H371" s="87">
        <v>6641756</v>
      </c>
      <c r="I371" s="246"/>
      <c r="J371" s="246"/>
      <c r="K371" s="246"/>
      <c r="L371" s="246"/>
      <c r="M371" s="87"/>
      <c r="N371" s="246"/>
      <c r="O371" s="246"/>
      <c r="P371" s="246"/>
      <c r="Q371" s="87" t="s">
        <v>143</v>
      </c>
      <c r="R371" s="89">
        <v>38194</v>
      </c>
      <c r="S371" s="246"/>
      <c r="T371" s="246"/>
      <c r="U371" s="246"/>
      <c r="V371" s="246"/>
      <c r="W371" s="246"/>
      <c r="X371" s="246"/>
    </row>
    <row r="372" spans="1:24" ht="12.75">
      <c r="A372" s="263">
        <v>372</v>
      </c>
      <c r="B372" s="83" t="s">
        <v>598</v>
      </c>
      <c r="C372" s="84" t="s">
        <v>241</v>
      </c>
      <c r="D372" s="246"/>
      <c r="E372" s="246"/>
      <c r="F372" s="246"/>
      <c r="G372" s="246"/>
      <c r="H372" s="87">
        <v>6739890</v>
      </c>
      <c r="I372" s="246"/>
      <c r="J372" s="246"/>
      <c r="K372" s="246"/>
      <c r="L372" s="246"/>
      <c r="M372" s="87"/>
      <c r="N372" s="246"/>
      <c r="O372" s="246"/>
      <c r="P372" s="246"/>
      <c r="Q372" s="87" t="s">
        <v>152</v>
      </c>
      <c r="R372" s="89">
        <v>37943</v>
      </c>
      <c r="S372" s="246"/>
      <c r="T372" s="246"/>
      <c r="U372" s="246"/>
      <c r="V372" s="246"/>
      <c r="W372" s="246"/>
      <c r="X372" s="246"/>
    </row>
    <row r="373" spans="1:24" ht="12.75">
      <c r="A373" s="263">
        <v>373</v>
      </c>
      <c r="B373" s="83" t="s">
        <v>599</v>
      </c>
      <c r="C373" s="84" t="s">
        <v>619</v>
      </c>
      <c r="D373" s="246"/>
      <c r="E373" s="246"/>
      <c r="F373" s="246"/>
      <c r="G373" s="246"/>
      <c r="H373" s="87">
        <v>5137072</v>
      </c>
      <c r="I373" s="246"/>
      <c r="J373" s="246"/>
      <c r="K373" s="246"/>
      <c r="L373" s="246"/>
      <c r="M373" s="87"/>
      <c r="N373" s="246"/>
      <c r="O373" s="246"/>
      <c r="P373" s="246"/>
      <c r="Q373" s="87" t="s">
        <v>152</v>
      </c>
      <c r="R373" s="89">
        <v>33099</v>
      </c>
      <c r="S373" s="246"/>
      <c r="T373" s="246"/>
      <c r="U373" s="246"/>
      <c r="V373" s="246"/>
      <c r="W373" s="246"/>
      <c r="X373" s="246"/>
    </row>
    <row r="374" spans="1:24" ht="12.75">
      <c r="A374" s="263">
        <v>374</v>
      </c>
      <c r="B374" s="83" t="s">
        <v>600</v>
      </c>
      <c r="C374" s="84" t="s">
        <v>619</v>
      </c>
      <c r="D374" s="246"/>
      <c r="E374" s="246"/>
      <c r="F374" s="246"/>
      <c r="G374" s="246"/>
      <c r="H374" s="87">
        <v>2548587</v>
      </c>
      <c r="I374" s="246"/>
      <c r="J374" s="246"/>
      <c r="K374" s="246"/>
      <c r="L374" s="246"/>
      <c r="M374" s="87"/>
      <c r="N374" s="246"/>
      <c r="O374" s="246"/>
      <c r="P374" s="246"/>
      <c r="Q374" s="87" t="s">
        <v>152</v>
      </c>
      <c r="R374" s="89">
        <v>28359</v>
      </c>
      <c r="S374" s="246"/>
      <c r="T374" s="246"/>
      <c r="U374" s="246"/>
      <c r="V374" s="246"/>
      <c r="W374" s="246"/>
      <c r="X374" s="246"/>
    </row>
    <row r="375" spans="1:24" ht="12.75">
      <c r="A375" s="263">
        <v>375</v>
      </c>
      <c r="B375" s="83" t="s">
        <v>601</v>
      </c>
      <c r="C375" s="86" t="s">
        <v>616</v>
      </c>
      <c r="D375" s="246"/>
      <c r="E375" s="246"/>
      <c r="F375" s="246"/>
      <c r="G375" s="246"/>
      <c r="H375" s="87">
        <v>6659421</v>
      </c>
      <c r="I375" s="246"/>
      <c r="J375" s="246"/>
      <c r="K375" s="246"/>
      <c r="L375" s="246"/>
      <c r="M375" s="87"/>
      <c r="N375" s="246"/>
      <c r="O375" s="246"/>
      <c r="P375" s="246"/>
      <c r="Q375" s="87" t="s">
        <v>143</v>
      </c>
      <c r="R375" s="89">
        <v>38107</v>
      </c>
      <c r="S375" s="246"/>
      <c r="T375" s="246"/>
      <c r="U375" s="246"/>
      <c r="V375" s="246"/>
      <c r="W375" s="246"/>
      <c r="X375" s="246"/>
    </row>
    <row r="376" spans="1:24" ht="12.75">
      <c r="A376" s="263">
        <v>376</v>
      </c>
      <c r="B376" s="83" t="s">
        <v>602</v>
      </c>
      <c r="C376" s="86" t="s">
        <v>616</v>
      </c>
      <c r="D376" s="246"/>
      <c r="E376" s="246"/>
      <c r="F376" s="246"/>
      <c r="G376" s="246"/>
      <c r="H376" s="87">
        <v>6218125</v>
      </c>
      <c r="I376" s="246"/>
      <c r="J376" s="246"/>
      <c r="K376" s="246"/>
      <c r="L376" s="246"/>
      <c r="M376" s="87"/>
      <c r="N376" s="246"/>
      <c r="O376" s="246"/>
      <c r="P376" s="246"/>
      <c r="Q376" s="87" t="s">
        <v>152</v>
      </c>
      <c r="R376" s="89">
        <v>37777</v>
      </c>
      <c r="S376" s="246"/>
      <c r="T376" s="246"/>
      <c r="U376" s="246"/>
      <c r="V376" s="246"/>
      <c r="W376" s="246"/>
      <c r="X376" s="246"/>
    </row>
    <row r="377" spans="1:24" ht="12.75">
      <c r="A377" s="263">
        <v>377</v>
      </c>
      <c r="B377" s="83" t="s">
        <v>603</v>
      </c>
      <c r="C377" s="84" t="s">
        <v>306</v>
      </c>
      <c r="D377" s="246"/>
      <c r="E377" s="246"/>
      <c r="F377" s="246"/>
      <c r="G377" s="246"/>
      <c r="H377" s="87"/>
      <c r="I377" s="246"/>
      <c r="J377" s="246"/>
      <c r="K377" s="246"/>
      <c r="L377" s="246"/>
      <c r="M377" s="87"/>
      <c r="N377" s="246"/>
      <c r="O377" s="246"/>
      <c r="P377" s="246"/>
      <c r="Q377" s="87" t="s">
        <v>143</v>
      </c>
      <c r="R377" s="89">
        <v>35381</v>
      </c>
      <c r="S377" s="246"/>
      <c r="T377" s="246"/>
      <c r="U377" s="246"/>
      <c r="V377" s="246"/>
      <c r="W377" s="246"/>
      <c r="X377" s="246"/>
    </row>
    <row r="378" spans="1:24" ht="12.75">
      <c r="A378" s="263">
        <v>378</v>
      </c>
      <c r="B378" s="83" t="s">
        <v>604</v>
      </c>
      <c r="C378" s="84" t="s">
        <v>306</v>
      </c>
      <c r="D378" s="246"/>
      <c r="E378" s="246"/>
      <c r="F378" s="246"/>
      <c r="G378" s="246"/>
      <c r="H378" s="87"/>
      <c r="I378" s="246"/>
      <c r="J378" s="246"/>
      <c r="K378" s="246"/>
      <c r="L378" s="246"/>
      <c r="M378" s="87"/>
      <c r="N378" s="246"/>
      <c r="O378" s="246"/>
      <c r="P378" s="246"/>
      <c r="Q378" s="87" t="s">
        <v>143</v>
      </c>
      <c r="R378" s="89">
        <v>21928</v>
      </c>
      <c r="S378" s="246"/>
      <c r="T378" s="246"/>
      <c r="U378" s="246"/>
      <c r="V378" s="246"/>
      <c r="W378" s="246"/>
      <c r="X378" s="246"/>
    </row>
    <row r="379" spans="1:24" ht="12.75">
      <c r="A379" s="263">
        <v>379</v>
      </c>
      <c r="B379" s="83" t="s">
        <v>605</v>
      </c>
      <c r="C379" s="84" t="s">
        <v>557</v>
      </c>
      <c r="D379" s="246"/>
      <c r="E379" s="246"/>
      <c r="F379" s="246"/>
      <c r="G379" s="246"/>
      <c r="H379" s="88">
        <v>3375448</v>
      </c>
      <c r="I379" s="246"/>
      <c r="J379" s="246"/>
      <c r="K379" s="246"/>
      <c r="L379" s="246"/>
      <c r="M379" s="88" t="s">
        <v>620</v>
      </c>
      <c r="N379" s="246"/>
      <c r="O379" s="246"/>
      <c r="P379" s="246"/>
      <c r="Q379" s="87" t="s">
        <v>143</v>
      </c>
      <c r="R379" s="89">
        <v>28253</v>
      </c>
      <c r="S379" s="246"/>
      <c r="T379" s="246"/>
      <c r="U379" s="246"/>
      <c r="V379" s="246"/>
      <c r="W379" s="246"/>
      <c r="X379" s="246"/>
    </row>
    <row r="380" spans="1:24" ht="12.75">
      <c r="A380" s="263">
        <v>380</v>
      </c>
      <c r="B380" s="83" t="s">
        <v>606</v>
      </c>
      <c r="C380" s="84" t="s">
        <v>557</v>
      </c>
      <c r="D380" s="246"/>
      <c r="E380" s="246"/>
      <c r="F380" s="246"/>
      <c r="G380" s="246"/>
      <c r="H380" s="88">
        <v>4093964</v>
      </c>
      <c r="I380" s="246"/>
      <c r="J380" s="246"/>
      <c r="K380" s="246"/>
      <c r="L380" s="246"/>
      <c r="M380" s="88" t="s">
        <v>620</v>
      </c>
      <c r="N380" s="246"/>
      <c r="O380" s="246"/>
      <c r="P380" s="246"/>
      <c r="Q380" s="87" t="s">
        <v>143</v>
      </c>
      <c r="R380" s="89">
        <v>30984</v>
      </c>
      <c r="S380" s="246"/>
      <c r="T380" s="246"/>
      <c r="U380" s="246"/>
      <c r="V380" s="246"/>
      <c r="W380" s="246"/>
      <c r="X380" s="246"/>
    </row>
    <row r="381" spans="1:24" ht="12.75">
      <c r="A381" s="263">
        <v>381</v>
      </c>
      <c r="B381" s="83" t="s">
        <v>607</v>
      </c>
      <c r="C381" s="84" t="s">
        <v>557</v>
      </c>
      <c r="D381" s="246"/>
      <c r="E381" s="246"/>
      <c r="F381" s="246"/>
      <c r="G381" s="246"/>
      <c r="H381" s="88">
        <v>7497127</v>
      </c>
      <c r="I381" s="246"/>
      <c r="J381" s="246"/>
      <c r="K381" s="246"/>
      <c r="L381" s="246"/>
      <c r="M381" s="88" t="s">
        <v>620</v>
      </c>
      <c r="N381" s="246"/>
      <c r="O381" s="246"/>
      <c r="P381" s="246"/>
      <c r="Q381" s="87" t="s">
        <v>143</v>
      </c>
      <c r="R381" s="89">
        <v>37806</v>
      </c>
      <c r="S381" s="246"/>
      <c r="T381" s="246"/>
      <c r="U381" s="246"/>
      <c r="V381" s="246"/>
      <c r="W381" s="246"/>
      <c r="X381" s="246"/>
    </row>
    <row r="382" spans="1:24" ht="12.75">
      <c r="A382" s="263">
        <v>382</v>
      </c>
      <c r="B382" s="83" t="s">
        <v>608</v>
      </c>
      <c r="C382" s="84" t="s">
        <v>557</v>
      </c>
      <c r="D382" s="246"/>
      <c r="E382" s="246"/>
      <c r="F382" s="246"/>
      <c r="G382" s="246"/>
      <c r="H382" s="88">
        <v>5376247</v>
      </c>
      <c r="I382" s="246"/>
      <c r="J382" s="246"/>
      <c r="K382" s="246"/>
      <c r="L382" s="246"/>
      <c r="M382" s="88" t="s">
        <v>620</v>
      </c>
      <c r="N382" s="246"/>
      <c r="O382" s="246"/>
      <c r="P382" s="246"/>
      <c r="Q382" s="87" t="s">
        <v>143</v>
      </c>
      <c r="R382" s="89">
        <v>31257</v>
      </c>
      <c r="S382" s="246"/>
      <c r="T382" s="246"/>
      <c r="U382" s="246"/>
      <c r="V382" s="246"/>
      <c r="W382" s="246"/>
      <c r="X382" s="246"/>
    </row>
    <row r="383" spans="1:24" ht="12.75">
      <c r="A383" s="263">
        <v>383</v>
      </c>
      <c r="B383" s="83" t="s">
        <v>609</v>
      </c>
      <c r="C383" s="84" t="s">
        <v>157</v>
      </c>
      <c r="D383" s="246"/>
      <c r="E383" s="246"/>
      <c r="F383" s="246"/>
      <c r="G383" s="246"/>
      <c r="H383" s="88">
        <v>6805801</v>
      </c>
      <c r="I383" s="246"/>
      <c r="J383" s="246"/>
      <c r="K383" s="246"/>
      <c r="L383" s="246"/>
      <c r="M383" s="87"/>
      <c r="N383" s="246"/>
      <c r="O383" s="246"/>
      <c r="P383" s="246"/>
      <c r="Q383" s="87" t="s">
        <v>143</v>
      </c>
      <c r="R383" s="89">
        <v>39420</v>
      </c>
      <c r="S383" s="246"/>
      <c r="T383" s="246"/>
      <c r="U383" s="246"/>
      <c r="V383" s="246"/>
      <c r="W383" s="246"/>
      <c r="X383" s="246"/>
    </row>
    <row r="384" spans="1:24" ht="12.75">
      <c r="A384" s="263">
        <v>384</v>
      </c>
      <c r="B384" s="271" t="s">
        <v>590</v>
      </c>
      <c r="C384" s="84" t="s">
        <v>157</v>
      </c>
      <c r="D384" s="246"/>
      <c r="E384" s="246"/>
      <c r="F384" s="246"/>
      <c r="G384" s="246"/>
      <c r="H384" s="272">
        <v>4062116</v>
      </c>
      <c r="I384" s="246"/>
      <c r="J384" s="246"/>
      <c r="K384" s="246"/>
      <c r="L384" s="246"/>
      <c r="M384" s="87"/>
      <c r="N384" s="246"/>
      <c r="O384" s="246"/>
      <c r="P384" s="246"/>
      <c r="Q384" s="87" t="s">
        <v>143</v>
      </c>
      <c r="R384" s="273">
        <v>32955</v>
      </c>
      <c r="S384" s="246"/>
      <c r="T384" s="246"/>
      <c r="U384" s="246"/>
      <c r="V384" s="246"/>
      <c r="W384" s="246"/>
      <c r="X384" s="246"/>
    </row>
    <row r="385" spans="1:24" ht="12.75">
      <c r="A385" s="263">
        <v>385</v>
      </c>
      <c r="B385" s="274" t="s">
        <v>589</v>
      </c>
      <c r="C385" s="84" t="s">
        <v>157</v>
      </c>
      <c r="D385" s="246"/>
      <c r="E385" s="246"/>
      <c r="F385" s="246"/>
      <c r="G385" s="246"/>
      <c r="H385" s="272">
        <v>2630276</v>
      </c>
      <c r="I385" s="246"/>
      <c r="J385" s="246"/>
      <c r="K385" s="246"/>
      <c r="L385" s="246"/>
      <c r="M385" s="87"/>
      <c r="N385" s="246"/>
      <c r="O385" s="246"/>
      <c r="P385" s="246"/>
      <c r="Q385" s="87" t="s">
        <v>143</v>
      </c>
      <c r="R385" s="90">
        <v>26939</v>
      </c>
      <c r="S385" s="246"/>
      <c r="T385" s="246"/>
      <c r="U385" s="246"/>
      <c r="V385" s="246"/>
      <c r="W385" s="246"/>
      <c r="X385" s="246"/>
    </row>
    <row r="386" spans="1:24" ht="12.75">
      <c r="A386" s="263">
        <v>386</v>
      </c>
      <c r="B386" s="274" t="s">
        <v>591</v>
      </c>
      <c r="C386" s="84" t="s">
        <v>157</v>
      </c>
      <c r="D386" s="246"/>
      <c r="E386" s="246"/>
      <c r="F386" s="246"/>
      <c r="G386" s="246"/>
      <c r="H386" s="272">
        <v>6825144</v>
      </c>
      <c r="I386" s="246"/>
      <c r="J386" s="246"/>
      <c r="K386" s="246"/>
      <c r="L386" s="246"/>
      <c r="M386" s="87"/>
      <c r="N386" s="246"/>
      <c r="O386" s="246"/>
      <c r="P386" s="246"/>
      <c r="Q386" s="87" t="s">
        <v>143</v>
      </c>
      <c r="R386" s="90">
        <v>39472</v>
      </c>
      <c r="S386" s="246"/>
      <c r="T386" s="246"/>
      <c r="U386" s="246"/>
      <c r="V386" s="246"/>
      <c r="W386" s="246"/>
      <c r="X386" s="246"/>
    </row>
    <row r="387" spans="1:24" ht="12.75">
      <c r="A387" s="263">
        <v>387</v>
      </c>
      <c r="B387" s="274" t="s">
        <v>592</v>
      </c>
      <c r="C387" s="84" t="s">
        <v>157</v>
      </c>
      <c r="D387" s="246"/>
      <c r="E387" s="246"/>
      <c r="F387" s="246"/>
      <c r="G387" s="246"/>
      <c r="H387" s="272">
        <v>6667961</v>
      </c>
      <c r="I387" s="246"/>
      <c r="J387" s="246"/>
      <c r="K387" s="246"/>
      <c r="L387" s="246"/>
      <c r="M387" s="87"/>
      <c r="N387" s="246"/>
      <c r="O387" s="246"/>
      <c r="P387" s="246"/>
      <c r="Q387" s="87" t="s">
        <v>152</v>
      </c>
      <c r="R387" s="90">
        <v>36893</v>
      </c>
      <c r="S387" s="246"/>
      <c r="T387" s="246"/>
      <c r="U387" s="246"/>
      <c r="V387" s="246"/>
      <c r="W387" s="246"/>
      <c r="X387" s="246"/>
    </row>
    <row r="388" spans="1:24" ht="12.75">
      <c r="A388" s="263">
        <v>388</v>
      </c>
      <c r="B388" s="274" t="s">
        <v>593</v>
      </c>
      <c r="C388" s="84" t="s">
        <v>157</v>
      </c>
      <c r="D388" s="246"/>
      <c r="E388" s="246"/>
      <c r="F388" s="246"/>
      <c r="G388" s="246"/>
      <c r="H388" s="272">
        <v>5731820</v>
      </c>
      <c r="I388" s="246"/>
      <c r="J388" s="246"/>
      <c r="K388" s="246"/>
      <c r="L388" s="246"/>
      <c r="M388" s="87"/>
      <c r="N388" s="246"/>
      <c r="O388" s="246"/>
      <c r="P388" s="246"/>
      <c r="Q388" s="87" t="s">
        <v>143</v>
      </c>
      <c r="R388" s="90">
        <v>37508</v>
      </c>
      <c r="S388" s="246"/>
      <c r="T388" s="246"/>
      <c r="U388" s="246"/>
      <c r="V388" s="246"/>
      <c r="W388" s="246"/>
      <c r="X388" s="246"/>
    </row>
    <row r="389" spans="1:24" ht="12.75">
      <c r="A389" s="263">
        <v>389</v>
      </c>
      <c r="B389" s="274" t="s">
        <v>594</v>
      </c>
      <c r="C389" s="84" t="s">
        <v>157</v>
      </c>
      <c r="D389" s="246"/>
      <c r="E389" s="246"/>
      <c r="F389" s="246"/>
      <c r="G389" s="246"/>
      <c r="H389" s="272">
        <v>6928084</v>
      </c>
      <c r="I389" s="246"/>
      <c r="J389" s="246"/>
      <c r="K389" s="246"/>
      <c r="L389" s="246"/>
      <c r="M389" s="87"/>
      <c r="N389" s="246"/>
      <c r="O389" s="246"/>
      <c r="P389" s="246"/>
      <c r="Q389" s="87" t="s">
        <v>152</v>
      </c>
      <c r="R389" s="90">
        <v>37012</v>
      </c>
      <c r="S389" s="246"/>
      <c r="T389" s="246"/>
      <c r="U389" s="246"/>
      <c r="V389" s="246"/>
      <c r="W389" s="246"/>
      <c r="X389" s="246"/>
    </row>
    <row r="390" spans="1:24" ht="12.75">
      <c r="A390" s="263">
        <v>390</v>
      </c>
      <c r="B390" s="274" t="s">
        <v>595</v>
      </c>
      <c r="C390" s="84" t="s">
        <v>157</v>
      </c>
      <c r="D390" s="246"/>
      <c r="E390" s="246"/>
      <c r="F390" s="246"/>
      <c r="G390" s="246"/>
      <c r="H390" s="272">
        <v>6928076</v>
      </c>
      <c r="I390" s="246"/>
      <c r="J390" s="246"/>
      <c r="K390" s="246"/>
      <c r="L390" s="246"/>
      <c r="M390" s="87"/>
      <c r="N390" s="246"/>
      <c r="O390" s="246"/>
      <c r="P390" s="246"/>
      <c r="Q390" s="87" t="s">
        <v>152</v>
      </c>
      <c r="R390" s="90">
        <v>37012</v>
      </c>
      <c r="S390" s="246"/>
      <c r="T390" s="246"/>
      <c r="U390" s="246"/>
      <c r="V390" s="246"/>
      <c r="W390" s="246"/>
      <c r="X390" s="246"/>
    </row>
    <row r="391" spans="1:24" ht="12.75">
      <c r="A391" s="263">
        <v>391</v>
      </c>
      <c r="B391" s="85" t="s">
        <v>596</v>
      </c>
      <c r="C391" s="84" t="s">
        <v>157</v>
      </c>
      <c r="D391" s="246"/>
      <c r="E391" s="246"/>
      <c r="F391" s="246"/>
      <c r="G391" s="246"/>
      <c r="H391" s="87"/>
      <c r="I391" s="246"/>
      <c r="J391" s="246"/>
      <c r="K391" s="246"/>
      <c r="L391" s="246"/>
      <c r="M391" s="87"/>
      <c r="N391" s="246"/>
      <c r="O391" s="246"/>
      <c r="P391" s="246"/>
      <c r="Q391" s="87" t="s">
        <v>143</v>
      </c>
      <c r="R391" s="90">
        <v>38371</v>
      </c>
      <c r="S391" s="246"/>
      <c r="T391" s="246"/>
      <c r="U391" s="246"/>
      <c r="V391" s="246"/>
      <c r="W391" s="246"/>
      <c r="X391" s="246"/>
    </row>
    <row r="392" spans="1:24" ht="12.75">
      <c r="A392" s="263">
        <v>392</v>
      </c>
      <c r="B392" s="274" t="s">
        <v>610</v>
      </c>
      <c r="C392" s="86" t="s">
        <v>197</v>
      </c>
      <c r="D392" s="73"/>
      <c r="E392" s="73"/>
      <c r="F392" s="73"/>
      <c r="G392" s="73"/>
      <c r="H392" s="75"/>
      <c r="I392" s="73"/>
      <c r="J392" s="73"/>
      <c r="K392" s="73"/>
      <c r="L392" s="73"/>
      <c r="M392" s="75"/>
      <c r="N392" s="73"/>
      <c r="O392" s="73"/>
      <c r="P392" s="73"/>
      <c r="Q392" s="75" t="s">
        <v>152</v>
      </c>
      <c r="R392" s="90">
        <v>38593</v>
      </c>
      <c r="S392" s="73"/>
      <c r="T392" s="246"/>
      <c r="U392" s="246"/>
      <c r="V392" s="246"/>
      <c r="W392" s="246"/>
      <c r="X392" s="246"/>
    </row>
    <row r="393" spans="1:24" ht="12.75">
      <c r="A393" s="263">
        <v>393</v>
      </c>
      <c r="B393" s="274" t="s">
        <v>611</v>
      </c>
      <c r="C393" s="86" t="s">
        <v>197</v>
      </c>
      <c r="D393" s="73"/>
      <c r="E393" s="73"/>
      <c r="F393" s="73"/>
      <c r="G393" s="73"/>
      <c r="H393" s="75"/>
      <c r="I393" s="73"/>
      <c r="J393" s="73"/>
      <c r="K393" s="73"/>
      <c r="L393" s="73"/>
      <c r="M393" s="75"/>
      <c r="N393" s="73"/>
      <c r="O393" s="73"/>
      <c r="P393" s="73"/>
      <c r="Q393" s="75" t="s">
        <v>143</v>
      </c>
      <c r="R393" s="90">
        <v>36916</v>
      </c>
      <c r="S393" s="73"/>
      <c r="T393" s="246"/>
      <c r="U393" s="246"/>
      <c r="V393" s="246"/>
      <c r="W393" s="246"/>
      <c r="X393" s="246"/>
    </row>
    <row r="394" spans="1:24" ht="12.75">
      <c r="A394" s="263">
        <v>394</v>
      </c>
      <c r="B394" s="271" t="s">
        <v>612</v>
      </c>
      <c r="C394" s="86" t="s">
        <v>202</v>
      </c>
      <c r="D394" s="73"/>
      <c r="E394" s="73"/>
      <c r="F394" s="73"/>
      <c r="G394" s="73"/>
      <c r="H394" s="275">
        <v>6917214</v>
      </c>
      <c r="I394" s="73"/>
      <c r="J394" s="73"/>
      <c r="K394" s="73"/>
      <c r="L394" s="73"/>
      <c r="M394" s="276">
        <v>88868549</v>
      </c>
      <c r="N394" s="73"/>
      <c r="O394" s="73"/>
      <c r="P394" s="73"/>
      <c r="Q394" s="75" t="s">
        <v>152</v>
      </c>
      <c r="R394" s="273">
        <v>36980</v>
      </c>
      <c r="S394" s="73"/>
      <c r="T394" s="246"/>
      <c r="U394" s="246"/>
      <c r="V394" s="246"/>
      <c r="W394" s="246"/>
      <c r="X394" s="246"/>
    </row>
    <row r="395" spans="1:24" ht="12.75">
      <c r="A395" s="263">
        <v>395</v>
      </c>
      <c r="B395" s="271" t="s">
        <v>613</v>
      </c>
      <c r="C395" s="86" t="s">
        <v>202</v>
      </c>
      <c r="D395" s="73"/>
      <c r="E395" s="73"/>
      <c r="F395" s="73"/>
      <c r="G395" s="73"/>
      <c r="H395" s="275">
        <v>6664459</v>
      </c>
      <c r="I395" s="73"/>
      <c r="J395" s="73"/>
      <c r="K395" s="73"/>
      <c r="L395" s="73"/>
      <c r="M395" s="75"/>
      <c r="N395" s="73"/>
      <c r="O395" s="73"/>
      <c r="P395" s="73"/>
      <c r="Q395" s="75" t="s">
        <v>143</v>
      </c>
      <c r="R395" s="273">
        <v>37746</v>
      </c>
      <c r="S395" s="73"/>
      <c r="T395" s="246"/>
      <c r="U395" s="246"/>
      <c r="V395" s="246"/>
      <c r="W395" s="246"/>
      <c r="X395" s="246"/>
    </row>
    <row r="396" spans="1:24" ht="12.75">
      <c r="A396" s="251">
        <v>396</v>
      </c>
      <c r="B396" s="269" t="s">
        <v>621</v>
      </c>
      <c r="C396" s="75" t="s">
        <v>270</v>
      </c>
      <c r="D396" s="73"/>
      <c r="E396" s="73"/>
      <c r="F396" s="73"/>
      <c r="G396" s="73"/>
      <c r="H396" s="75">
        <v>6033228</v>
      </c>
      <c r="I396" s="73"/>
      <c r="J396" s="73"/>
      <c r="K396" s="73"/>
      <c r="L396" s="73"/>
      <c r="M396" s="75" t="s">
        <v>622</v>
      </c>
      <c r="N396" s="73"/>
      <c r="O396" s="73"/>
      <c r="P396" s="73"/>
      <c r="Q396" s="75" t="s">
        <v>152</v>
      </c>
      <c r="R396" s="76">
        <v>36229</v>
      </c>
      <c r="S396" s="246"/>
      <c r="T396" s="246"/>
      <c r="U396" s="96"/>
      <c r="V396" s="96"/>
      <c r="W396" s="96"/>
      <c r="X396" s="96"/>
    </row>
    <row r="397" spans="1:24" ht="12.75">
      <c r="A397" s="251">
        <v>397</v>
      </c>
      <c r="B397" s="85" t="s">
        <v>623</v>
      </c>
      <c r="C397" s="86" t="s">
        <v>624</v>
      </c>
      <c r="D397" s="73"/>
      <c r="E397" s="73"/>
      <c r="F397" s="73"/>
      <c r="G397" s="73"/>
      <c r="H397" s="100">
        <v>1386226169</v>
      </c>
      <c r="I397" s="73"/>
      <c r="J397" s="73"/>
      <c r="K397" s="73"/>
      <c r="L397" s="73"/>
      <c r="M397" s="100">
        <v>99783330</v>
      </c>
      <c r="N397" s="73"/>
      <c r="O397" s="73"/>
      <c r="P397" s="73"/>
      <c r="Q397" s="75" t="s">
        <v>143</v>
      </c>
      <c r="R397" s="92">
        <v>39092</v>
      </c>
      <c r="S397" s="73"/>
      <c r="T397" s="246"/>
      <c r="U397" s="96"/>
      <c r="V397" s="96"/>
      <c r="W397" s="96"/>
      <c r="X397" s="96"/>
    </row>
    <row r="398" spans="1:24" ht="12.75">
      <c r="A398" s="251">
        <v>398</v>
      </c>
      <c r="B398" s="85" t="s">
        <v>625</v>
      </c>
      <c r="C398" s="86" t="s">
        <v>624</v>
      </c>
      <c r="D398" s="73"/>
      <c r="E398" s="73"/>
      <c r="F398" s="73"/>
      <c r="G398" s="73"/>
      <c r="H398" s="100">
        <v>7637156</v>
      </c>
      <c r="I398" s="73"/>
      <c r="J398" s="73"/>
      <c r="K398" s="73"/>
      <c r="L398" s="73"/>
      <c r="M398" s="75"/>
      <c r="N398" s="73"/>
      <c r="O398" s="73"/>
      <c r="P398" s="73"/>
      <c r="Q398" s="75" t="s">
        <v>152</v>
      </c>
      <c r="R398" s="92">
        <v>39267</v>
      </c>
      <c r="S398" s="73"/>
      <c r="T398" s="246"/>
      <c r="U398" s="96"/>
      <c r="V398" s="96"/>
      <c r="W398" s="96"/>
      <c r="X398" s="96"/>
    </row>
    <row r="399" spans="1:24" ht="12.75">
      <c r="A399" s="251">
        <v>399</v>
      </c>
      <c r="B399" s="277" t="s">
        <v>626</v>
      </c>
      <c r="C399" s="86" t="s">
        <v>616</v>
      </c>
      <c r="D399" s="73"/>
      <c r="E399" s="73"/>
      <c r="F399" s="73"/>
      <c r="G399" s="73"/>
      <c r="H399" s="278" t="s">
        <v>627</v>
      </c>
      <c r="I399" s="73"/>
      <c r="J399" s="73"/>
      <c r="K399" s="73"/>
      <c r="L399" s="73"/>
      <c r="M399" s="75"/>
      <c r="N399" s="73"/>
      <c r="O399" s="73"/>
      <c r="P399" s="73"/>
      <c r="Q399" s="75" t="s">
        <v>143</v>
      </c>
      <c r="R399" s="279">
        <v>39233</v>
      </c>
      <c r="S399" s="73"/>
      <c r="T399" s="246"/>
      <c r="U399" s="96"/>
      <c r="V399" s="96"/>
      <c r="W399" s="96"/>
      <c r="X399" s="96"/>
    </row>
    <row r="400" spans="1:24" ht="12.75">
      <c r="A400" s="251">
        <v>400</v>
      </c>
      <c r="B400" s="277" t="s">
        <v>628</v>
      </c>
      <c r="C400" s="86" t="s">
        <v>616</v>
      </c>
      <c r="D400" s="73"/>
      <c r="E400" s="73"/>
      <c r="F400" s="73"/>
      <c r="G400" s="73"/>
      <c r="H400" s="280">
        <v>7130813</v>
      </c>
      <c r="I400" s="73"/>
      <c r="J400" s="73"/>
      <c r="K400" s="73"/>
      <c r="L400" s="73"/>
      <c r="M400" s="75"/>
      <c r="N400" s="73"/>
      <c r="O400" s="73"/>
      <c r="P400" s="73"/>
      <c r="Q400" s="75" t="s">
        <v>152</v>
      </c>
      <c r="R400" s="279">
        <v>38336</v>
      </c>
      <c r="S400" s="73"/>
      <c r="T400" s="246"/>
      <c r="U400" s="96"/>
      <c r="V400" s="96"/>
      <c r="W400" s="96"/>
      <c r="X400" s="96"/>
    </row>
    <row r="401" spans="1:24" ht="12.75">
      <c r="A401" s="251">
        <v>401</v>
      </c>
      <c r="B401" s="277" t="s">
        <v>629</v>
      </c>
      <c r="C401" s="86" t="s">
        <v>616</v>
      </c>
      <c r="D401" s="73"/>
      <c r="E401" s="73"/>
      <c r="F401" s="73"/>
      <c r="G401" s="73"/>
      <c r="H401" s="278" t="s">
        <v>208</v>
      </c>
      <c r="I401" s="73"/>
      <c r="J401" s="73"/>
      <c r="K401" s="73"/>
      <c r="L401" s="73"/>
      <c r="M401" s="278">
        <v>4791825811</v>
      </c>
      <c r="N401" s="73"/>
      <c r="O401" s="73"/>
      <c r="P401" s="73"/>
      <c r="Q401" s="75" t="s">
        <v>143</v>
      </c>
      <c r="R401" s="279">
        <v>40153</v>
      </c>
      <c r="S401" s="73"/>
      <c r="T401" s="246"/>
      <c r="U401" s="96"/>
      <c r="V401" s="96"/>
      <c r="W401" s="96"/>
      <c r="X401" s="96"/>
    </row>
    <row r="402" spans="1:24" ht="12.75">
      <c r="A402" s="251">
        <v>402</v>
      </c>
      <c r="B402" s="277" t="s">
        <v>630</v>
      </c>
      <c r="C402" s="86" t="s">
        <v>616</v>
      </c>
      <c r="D402" s="73"/>
      <c r="E402" s="100"/>
      <c r="F402" s="101"/>
      <c r="G402" s="73"/>
      <c r="H402" s="280">
        <v>6791119</v>
      </c>
      <c r="I402" s="73"/>
      <c r="J402" s="73"/>
      <c r="K402" s="73"/>
      <c r="L402" s="73"/>
      <c r="M402" s="75"/>
      <c r="N402" s="73"/>
      <c r="O402" s="73"/>
      <c r="P402" s="73"/>
      <c r="Q402" s="75" t="s">
        <v>152</v>
      </c>
      <c r="R402" s="279">
        <v>37995</v>
      </c>
      <c r="S402" s="73"/>
      <c r="T402" s="246"/>
      <c r="U402" s="96"/>
      <c r="V402" s="96"/>
      <c r="W402" s="96"/>
      <c r="X402" s="96"/>
    </row>
    <row r="403" spans="1:24" ht="12.75">
      <c r="A403" s="251">
        <v>403</v>
      </c>
      <c r="B403" s="277" t="s">
        <v>631</v>
      </c>
      <c r="C403" s="86" t="s">
        <v>616</v>
      </c>
      <c r="D403" s="73"/>
      <c r="E403" s="73"/>
      <c r="F403" s="73"/>
      <c r="G403" s="73"/>
      <c r="H403" s="75"/>
      <c r="I403" s="73"/>
      <c r="J403" s="73"/>
      <c r="K403" s="73"/>
      <c r="L403" s="73"/>
      <c r="M403" s="75"/>
      <c r="N403" s="73"/>
      <c r="O403" s="73"/>
      <c r="P403" s="73"/>
      <c r="Q403" s="75" t="s">
        <v>143</v>
      </c>
      <c r="R403" s="279">
        <v>37343</v>
      </c>
      <c r="S403" s="73"/>
      <c r="T403" s="281"/>
      <c r="U403" s="282"/>
      <c r="V403" s="282"/>
      <c r="W403" s="282"/>
      <c r="X403" s="282"/>
    </row>
    <row r="404" spans="1:24" ht="12.75">
      <c r="A404" s="251">
        <v>404</v>
      </c>
      <c r="B404" s="85" t="s">
        <v>632</v>
      </c>
      <c r="C404" s="86" t="s">
        <v>616</v>
      </c>
      <c r="D404" s="73"/>
      <c r="E404" s="278"/>
      <c r="F404" s="283"/>
      <c r="G404" s="73"/>
      <c r="H404" s="75"/>
      <c r="I404" s="73"/>
      <c r="J404" s="73"/>
      <c r="K404" s="73"/>
      <c r="L404" s="73"/>
      <c r="M404" s="75"/>
      <c r="N404" s="73"/>
      <c r="O404" s="73"/>
      <c r="P404" s="73"/>
      <c r="Q404" s="75" t="s">
        <v>143</v>
      </c>
      <c r="R404" s="92">
        <v>37761</v>
      </c>
      <c r="S404" s="73"/>
      <c r="T404" s="246"/>
      <c r="U404" s="96"/>
      <c r="V404" s="96"/>
      <c r="W404" s="96"/>
      <c r="X404" s="96"/>
    </row>
    <row r="405" spans="1:24" ht="12.75">
      <c r="A405" s="251">
        <v>405</v>
      </c>
      <c r="B405" s="85" t="s">
        <v>633</v>
      </c>
      <c r="C405" s="86" t="s">
        <v>616</v>
      </c>
      <c r="D405" s="73"/>
      <c r="E405" s="73"/>
      <c r="F405" s="283"/>
      <c r="G405" s="73"/>
      <c r="H405" s="75"/>
      <c r="I405" s="73"/>
      <c r="J405" s="73"/>
      <c r="K405" s="73"/>
      <c r="L405" s="73"/>
      <c r="M405" s="75"/>
      <c r="N405" s="73"/>
      <c r="O405" s="73"/>
      <c r="P405" s="73"/>
      <c r="Q405" s="75" t="s">
        <v>143</v>
      </c>
      <c r="R405" s="92">
        <v>37606</v>
      </c>
      <c r="S405" s="73"/>
      <c r="T405" s="246"/>
      <c r="U405" s="96"/>
      <c r="V405" s="96"/>
      <c r="W405" s="96"/>
      <c r="X405" s="96"/>
    </row>
    <row r="406" spans="1:24" ht="12.75">
      <c r="A406" s="284">
        <v>406</v>
      </c>
      <c r="B406" s="285" t="s">
        <v>634</v>
      </c>
      <c r="C406" s="269" t="s">
        <v>306</v>
      </c>
      <c r="D406" s="73"/>
      <c r="E406" s="73"/>
      <c r="F406" s="73"/>
      <c r="G406" s="73"/>
      <c r="H406" s="75"/>
      <c r="I406" s="73"/>
      <c r="J406" s="73"/>
      <c r="K406" s="73"/>
      <c r="L406" s="73"/>
      <c r="M406" s="75"/>
      <c r="N406" s="73"/>
      <c r="O406" s="73"/>
      <c r="P406" s="73"/>
      <c r="Q406" s="75" t="s">
        <v>143</v>
      </c>
      <c r="R406" s="286">
        <v>19612</v>
      </c>
      <c r="S406" s="93"/>
      <c r="T406" s="254"/>
      <c r="U406" s="96"/>
      <c r="V406" s="96"/>
      <c r="W406" s="96"/>
      <c r="X406" s="96"/>
    </row>
    <row r="407" spans="1:24" ht="12.75">
      <c r="A407" s="251">
        <v>407</v>
      </c>
      <c r="B407" s="85" t="s">
        <v>635</v>
      </c>
      <c r="C407" s="86" t="s">
        <v>186</v>
      </c>
      <c r="D407" s="73"/>
      <c r="E407" s="278"/>
      <c r="F407" s="283"/>
      <c r="G407" s="73"/>
      <c r="H407" s="100">
        <v>92521999</v>
      </c>
      <c r="I407" s="73"/>
      <c r="J407" s="73"/>
      <c r="K407" s="73"/>
      <c r="L407" s="73"/>
      <c r="M407" s="75"/>
      <c r="N407" s="73"/>
      <c r="O407" s="73"/>
      <c r="P407" s="73"/>
      <c r="Q407" s="75" t="s">
        <v>143</v>
      </c>
      <c r="R407" s="92">
        <v>36245</v>
      </c>
      <c r="S407" s="73"/>
      <c r="T407" s="103"/>
      <c r="U407" s="96"/>
      <c r="V407" s="96"/>
      <c r="W407" s="96"/>
      <c r="X407" s="96"/>
    </row>
    <row r="408" spans="1:24" ht="12.75">
      <c r="A408" s="251">
        <v>408</v>
      </c>
      <c r="B408" s="85" t="s">
        <v>636</v>
      </c>
      <c r="C408" s="86" t="s">
        <v>186</v>
      </c>
      <c r="D408" s="73"/>
      <c r="E408" s="73"/>
      <c r="F408" s="73"/>
      <c r="G408" s="73"/>
      <c r="H408" s="100" t="s">
        <v>637</v>
      </c>
      <c r="I408" s="73"/>
      <c r="J408" s="73"/>
      <c r="K408" s="73"/>
      <c r="L408" s="73"/>
      <c r="M408" s="100">
        <v>88352839</v>
      </c>
      <c r="N408" s="73"/>
      <c r="O408" s="73"/>
      <c r="P408" s="73"/>
      <c r="Q408" s="75" t="s">
        <v>143</v>
      </c>
      <c r="R408" s="92">
        <v>37012</v>
      </c>
      <c r="S408" s="73"/>
      <c r="T408" s="103"/>
      <c r="U408" s="96"/>
      <c r="V408" s="96"/>
      <c r="W408" s="96"/>
      <c r="X408" s="96"/>
    </row>
    <row r="409" spans="1:24" ht="12.75">
      <c r="A409" s="251">
        <v>409</v>
      </c>
      <c r="B409" s="85" t="s">
        <v>638</v>
      </c>
      <c r="C409" s="86" t="s">
        <v>186</v>
      </c>
      <c r="D409" s="73"/>
      <c r="E409" s="73"/>
      <c r="F409" s="73"/>
      <c r="G409" s="73"/>
      <c r="H409" s="75"/>
      <c r="I409" s="73"/>
      <c r="J409" s="73"/>
      <c r="K409" s="73"/>
      <c r="L409" s="73"/>
      <c r="M409" s="75"/>
      <c r="N409" s="73"/>
      <c r="O409" s="73"/>
      <c r="P409" s="73"/>
      <c r="Q409" s="75" t="s">
        <v>143</v>
      </c>
      <c r="R409" s="92">
        <v>36495</v>
      </c>
      <c r="S409" s="73"/>
      <c r="T409" s="103"/>
      <c r="U409" s="96"/>
      <c r="V409" s="96"/>
      <c r="W409" s="96"/>
      <c r="X409" s="96"/>
    </row>
    <row r="410" spans="1:24" ht="12.75">
      <c r="A410" s="251">
        <v>410</v>
      </c>
      <c r="B410" s="85" t="s">
        <v>639</v>
      </c>
      <c r="C410" s="86" t="s">
        <v>186</v>
      </c>
      <c r="D410" s="73"/>
      <c r="E410" s="73"/>
      <c r="F410" s="73"/>
      <c r="G410" s="73"/>
      <c r="H410" s="75"/>
      <c r="I410" s="73"/>
      <c r="J410" s="73"/>
      <c r="K410" s="73"/>
      <c r="L410" s="73"/>
      <c r="M410" s="75"/>
      <c r="N410" s="73"/>
      <c r="O410" s="73"/>
      <c r="P410" s="73"/>
      <c r="Q410" s="75" t="s">
        <v>143</v>
      </c>
      <c r="R410" s="76">
        <v>33294</v>
      </c>
      <c r="S410" s="73"/>
      <c r="T410" s="103"/>
      <c r="U410" s="96"/>
      <c r="V410" s="96"/>
      <c r="W410" s="96"/>
      <c r="X410" s="96"/>
    </row>
    <row r="411" spans="1:24" ht="12.75">
      <c r="A411" s="251">
        <v>411</v>
      </c>
      <c r="B411" s="85" t="s">
        <v>640</v>
      </c>
      <c r="C411" s="86" t="s">
        <v>186</v>
      </c>
      <c r="D411" s="73"/>
      <c r="E411" s="73"/>
      <c r="F411" s="73"/>
      <c r="G411" s="73"/>
      <c r="H411" s="100" t="s">
        <v>641</v>
      </c>
      <c r="I411" s="73"/>
      <c r="J411" s="73"/>
      <c r="K411" s="73"/>
      <c r="L411" s="73"/>
      <c r="M411" s="100">
        <v>32752134</v>
      </c>
      <c r="N411" s="73"/>
      <c r="O411" s="73"/>
      <c r="P411" s="73"/>
      <c r="Q411" s="75" t="s">
        <v>143</v>
      </c>
      <c r="R411" s="92">
        <v>15443</v>
      </c>
      <c r="S411" s="73"/>
      <c r="T411" s="103"/>
      <c r="U411" s="96"/>
      <c r="V411" s="96"/>
      <c r="W411" s="96"/>
      <c r="X411" s="96"/>
    </row>
    <row r="412" spans="1:24" ht="12.75">
      <c r="A412" s="251">
        <v>412</v>
      </c>
      <c r="B412" s="85" t="s">
        <v>642</v>
      </c>
      <c r="C412" s="86" t="s">
        <v>186</v>
      </c>
      <c r="D412" s="73"/>
      <c r="E412" s="73"/>
      <c r="F412" s="73"/>
      <c r="G412" s="73"/>
      <c r="H412" s="100">
        <v>6239113</v>
      </c>
      <c r="I412" s="73"/>
      <c r="J412" s="73"/>
      <c r="K412" s="73"/>
      <c r="L412" s="73"/>
      <c r="M412" s="100">
        <v>32761293</v>
      </c>
      <c r="N412" s="73"/>
      <c r="O412" s="73"/>
      <c r="P412" s="73"/>
      <c r="Q412" s="75" t="s">
        <v>143</v>
      </c>
      <c r="R412" s="92">
        <v>36504</v>
      </c>
      <c r="S412" s="73"/>
      <c r="T412" s="73"/>
      <c r="U412" s="73"/>
      <c r="V412" s="73"/>
      <c r="W412" s="73"/>
      <c r="X412" s="73"/>
    </row>
    <row r="413" spans="1:24" ht="12.75">
      <c r="A413" s="251">
        <v>413</v>
      </c>
      <c r="B413" s="269" t="s">
        <v>643</v>
      </c>
      <c r="C413" s="86" t="s">
        <v>186</v>
      </c>
      <c r="D413" s="73"/>
      <c r="E413" s="73"/>
      <c r="F413" s="73"/>
      <c r="G413" s="73"/>
      <c r="H413" s="75"/>
      <c r="I413" s="73"/>
      <c r="J413" s="73"/>
      <c r="K413" s="73"/>
      <c r="L413" s="73"/>
      <c r="M413" s="75"/>
      <c r="N413" s="73"/>
      <c r="O413" s="73"/>
      <c r="P413" s="73"/>
      <c r="Q413" s="75" t="s">
        <v>143</v>
      </c>
      <c r="R413" s="76">
        <v>37960</v>
      </c>
      <c r="S413" s="73"/>
      <c r="T413" s="73"/>
      <c r="U413" s="73"/>
      <c r="V413" s="73"/>
      <c r="W413" s="73"/>
      <c r="X413" s="73"/>
    </row>
    <row r="414" spans="1:24" ht="12.75">
      <c r="A414" s="251">
        <v>414</v>
      </c>
      <c r="B414" s="85" t="s">
        <v>644</v>
      </c>
      <c r="C414" s="86" t="s">
        <v>616</v>
      </c>
      <c r="D414" s="73"/>
      <c r="E414" s="100"/>
      <c r="F414" s="73"/>
      <c r="G414" s="73"/>
      <c r="H414" s="91">
        <v>7493195</v>
      </c>
      <c r="I414" s="73"/>
      <c r="J414" s="73"/>
      <c r="K414" s="73"/>
      <c r="L414" s="73"/>
      <c r="M414" s="75"/>
      <c r="N414" s="73"/>
      <c r="O414" s="73"/>
      <c r="P414" s="73"/>
      <c r="Q414" s="75" t="s">
        <v>152</v>
      </c>
      <c r="R414" s="92">
        <v>37445</v>
      </c>
      <c r="S414" s="73"/>
      <c r="T414" s="73"/>
      <c r="U414" s="73"/>
      <c r="V414" s="73"/>
      <c r="W414" s="73"/>
      <c r="X414" s="73"/>
    </row>
    <row r="415" spans="1:24" ht="12.75">
      <c r="A415" s="251">
        <v>415</v>
      </c>
      <c r="B415" s="85" t="s">
        <v>645</v>
      </c>
      <c r="C415" s="86" t="s">
        <v>616</v>
      </c>
      <c r="D415" s="73"/>
      <c r="E415" s="100"/>
      <c r="F415" s="73"/>
      <c r="G415" s="73"/>
      <c r="H415" s="91">
        <v>7493213</v>
      </c>
      <c r="I415" s="73"/>
      <c r="J415" s="73"/>
      <c r="K415" s="73"/>
      <c r="L415" s="73"/>
      <c r="M415" s="75"/>
      <c r="N415" s="73"/>
      <c r="O415" s="73"/>
      <c r="P415" s="73"/>
      <c r="Q415" s="75" t="s">
        <v>152</v>
      </c>
      <c r="R415" s="92">
        <v>38201</v>
      </c>
      <c r="S415" s="73"/>
      <c r="T415" s="73"/>
      <c r="U415" s="73"/>
      <c r="V415" s="73"/>
      <c r="W415" s="73"/>
      <c r="X415" s="73"/>
    </row>
    <row r="416" spans="1:24" ht="12.75">
      <c r="A416" s="251">
        <v>416</v>
      </c>
      <c r="B416" s="277" t="s">
        <v>646</v>
      </c>
      <c r="C416" s="86" t="s">
        <v>202</v>
      </c>
      <c r="D416" s="287"/>
      <c r="E416" s="287"/>
      <c r="F416" s="287"/>
      <c r="G416" s="73"/>
      <c r="H416" s="75"/>
      <c r="I416" s="73"/>
      <c r="J416" s="73"/>
      <c r="K416" s="73"/>
      <c r="L416" s="73"/>
      <c r="M416" s="75"/>
      <c r="N416" s="73"/>
      <c r="O416" s="73"/>
      <c r="P416" s="73"/>
      <c r="Q416" s="75" t="s">
        <v>143</v>
      </c>
      <c r="R416" s="279">
        <v>33132</v>
      </c>
      <c r="S416" s="73"/>
      <c r="T416" s="73"/>
      <c r="U416" s="73"/>
      <c r="V416" s="73"/>
      <c r="W416" s="73"/>
      <c r="X416" s="73"/>
    </row>
    <row r="417" spans="1:24" ht="12.75">
      <c r="A417" s="251">
        <v>417</v>
      </c>
      <c r="B417" s="288" t="s">
        <v>647</v>
      </c>
      <c r="C417" s="86" t="s">
        <v>157</v>
      </c>
      <c r="D417" s="73"/>
      <c r="E417" s="287"/>
      <c r="F417" s="287"/>
      <c r="G417" s="73"/>
      <c r="H417" s="91">
        <v>6878059</v>
      </c>
      <c r="I417" s="73"/>
      <c r="J417" s="73"/>
      <c r="K417" s="73"/>
      <c r="L417" s="73"/>
      <c r="M417" s="75"/>
      <c r="N417" s="73"/>
      <c r="O417" s="73"/>
      <c r="P417" s="73"/>
      <c r="Q417" s="75" t="s">
        <v>143</v>
      </c>
      <c r="R417" s="286">
        <v>39111</v>
      </c>
      <c r="S417" s="73"/>
      <c r="T417" s="73"/>
      <c r="U417" s="73"/>
      <c r="V417" s="73"/>
      <c r="W417" s="73"/>
      <c r="X417" s="73"/>
    </row>
    <row r="418" spans="1:24" ht="12.75">
      <c r="A418" s="251">
        <v>418</v>
      </c>
      <c r="B418" s="288" t="s">
        <v>648</v>
      </c>
      <c r="C418" s="86" t="s">
        <v>157</v>
      </c>
      <c r="D418" s="73"/>
      <c r="E418" s="100"/>
      <c r="F418" s="100"/>
      <c r="G418" s="73"/>
      <c r="H418" s="91">
        <v>6099844</v>
      </c>
      <c r="I418" s="73"/>
      <c r="J418" s="73"/>
      <c r="K418" s="73"/>
      <c r="L418" s="73"/>
      <c r="M418" s="75"/>
      <c r="N418" s="73"/>
      <c r="O418" s="73"/>
      <c r="P418" s="73"/>
      <c r="Q418" s="75" t="s">
        <v>143</v>
      </c>
      <c r="R418" s="286">
        <v>38852</v>
      </c>
      <c r="S418" s="73"/>
      <c r="T418" s="73"/>
      <c r="U418" s="73"/>
      <c r="V418" s="73"/>
      <c r="W418" s="73"/>
      <c r="X418" s="73"/>
    </row>
    <row r="419" spans="1:24" ht="12.75">
      <c r="A419" s="251">
        <v>419</v>
      </c>
      <c r="B419" s="85" t="s">
        <v>649</v>
      </c>
      <c r="C419" s="269" t="s">
        <v>650</v>
      </c>
      <c r="D419" s="73"/>
      <c r="E419" s="73"/>
      <c r="F419" s="100"/>
      <c r="G419" s="73"/>
      <c r="H419" s="91">
        <v>3777961</v>
      </c>
      <c r="I419" s="73"/>
      <c r="J419" s="73"/>
      <c r="K419" s="73"/>
      <c r="L419" s="73"/>
      <c r="M419" s="100">
        <v>35210507</v>
      </c>
      <c r="N419" s="73"/>
      <c r="O419" s="73"/>
      <c r="P419" s="73"/>
      <c r="Q419" s="75" t="s">
        <v>143</v>
      </c>
      <c r="R419" s="92">
        <v>28684</v>
      </c>
      <c r="S419" s="73"/>
      <c r="T419" s="73"/>
      <c r="U419" s="73"/>
      <c r="V419" s="73"/>
      <c r="W419" s="73"/>
      <c r="X419" s="73"/>
    </row>
    <row r="420" spans="1:24" ht="12.75">
      <c r="A420" s="251">
        <v>420</v>
      </c>
      <c r="B420" s="85" t="s">
        <v>651</v>
      </c>
      <c r="C420" s="269" t="s">
        <v>650</v>
      </c>
      <c r="D420" s="73"/>
      <c r="E420" s="73"/>
      <c r="F420" s="100"/>
      <c r="G420" s="73"/>
      <c r="H420" s="91">
        <v>4929439</v>
      </c>
      <c r="I420" s="73"/>
      <c r="J420" s="73"/>
      <c r="K420" s="73"/>
      <c r="L420" s="73"/>
      <c r="M420" s="100">
        <v>99196606</v>
      </c>
      <c r="N420" s="73"/>
      <c r="O420" s="73"/>
      <c r="P420" s="73"/>
      <c r="Q420" s="75" t="s">
        <v>143</v>
      </c>
      <c r="R420" s="92">
        <v>31437</v>
      </c>
      <c r="S420" s="73"/>
      <c r="T420" s="73"/>
      <c r="U420" s="73"/>
      <c r="V420" s="73"/>
      <c r="W420" s="73"/>
      <c r="X420" s="73"/>
    </row>
    <row r="421" spans="1:24" ht="12.75">
      <c r="A421" s="251">
        <v>421</v>
      </c>
      <c r="B421" s="85" t="s">
        <v>652</v>
      </c>
      <c r="C421" s="269" t="s">
        <v>650</v>
      </c>
      <c r="D421" s="73"/>
      <c r="E421" s="73"/>
      <c r="F421" s="73"/>
      <c r="G421" s="73"/>
      <c r="H421" s="91">
        <v>5619797</v>
      </c>
      <c r="I421" s="73"/>
      <c r="J421" s="73"/>
      <c r="K421" s="73"/>
      <c r="L421" s="73"/>
      <c r="M421" s="100">
        <v>98213495</v>
      </c>
      <c r="N421" s="73"/>
      <c r="O421" s="73"/>
      <c r="P421" s="73"/>
      <c r="Q421" s="75" t="s">
        <v>143</v>
      </c>
      <c r="R421" s="92">
        <v>34169</v>
      </c>
      <c r="S421" s="73"/>
      <c r="T421" s="73"/>
      <c r="U421" s="73"/>
      <c r="V421" s="73"/>
      <c r="W421" s="73"/>
      <c r="X421" s="73"/>
    </row>
    <row r="422" spans="1:24" ht="12.75">
      <c r="A422" s="251">
        <v>422</v>
      </c>
      <c r="B422" s="85" t="s">
        <v>653</v>
      </c>
      <c r="C422" s="269" t="s">
        <v>650</v>
      </c>
      <c r="D422" s="73"/>
      <c r="E422" s="73"/>
      <c r="F422" s="100"/>
      <c r="G422" s="73"/>
      <c r="H422" s="91">
        <v>175512</v>
      </c>
      <c r="I422" s="73"/>
      <c r="J422" s="73"/>
      <c r="K422" s="73"/>
      <c r="L422" s="73"/>
      <c r="M422" s="100">
        <v>35541253</v>
      </c>
      <c r="N422" s="73"/>
      <c r="O422" s="73"/>
      <c r="P422" s="73"/>
      <c r="Q422" s="75" t="s">
        <v>143</v>
      </c>
      <c r="R422" s="92">
        <v>24692</v>
      </c>
      <c r="S422" s="73"/>
      <c r="T422" s="73"/>
      <c r="U422" s="73"/>
      <c r="V422" s="73"/>
      <c r="W422" s="73"/>
      <c r="X422" s="73"/>
    </row>
    <row r="423" spans="1:24" ht="12.75">
      <c r="A423" s="284">
        <v>423</v>
      </c>
      <c r="B423" s="86" t="s">
        <v>654</v>
      </c>
      <c r="C423" s="269" t="s">
        <v>655</v>
      </c>
      <c r="D423" s="73"/>
      <c r="E423" s="73"/>
      <c r="F423" s="73"/>
      <c r="G423" s="73"/>
      <c r="H423" s="75" t="s">
        <v>656</v>
      </c>
      <c r="I423" s="73"/>
      <c r="J423" s="73"/>
      <c r="K423" s="73"/>
      <c r="L423" s="73"/>
      <c r="M423" s="75"/>
      <c r="N423" s="73"/>
      <c r="O423" s="73"/>
      <c r="P423" s="73"/>
      <c r="Q423" s="75" t="s">
        <v>152</v>
      </c>
      <c r="R423" s="76">
        <v>32296</v>
      </c>
      <c r="S423" s="73"/>
      <c r="T423" s="73"/>
      <c r="U423" s="73"/>
      <c r="V423" s="73"/>
      <c r="W423" s="73"/>
      <c r="X423" s="73"/>
    </row>
    <row r="424" spans="1:24" ht="12.75">
      <c r="A424" s="284">
        <v>424</v>
      </c>
      <c r="B424" s="86" t="s">
        <v>657</v>
      </c>
      <c r="C424" s="269" t="s">
        <v>655</v>
      </c>
      <c r="D424" s="73"/>
      <c r="E424" s="73"/>
      <c r="F424" s="73"/>
      <c r="G424" s="73"/>
      <c r="H424" s="75">
        <v>4910703</v>
      </c>
      <c r="I424" s="73"/>
      <c r="J424" s="73"/>
      <c r="K424" s="73"/>
      <c r="L424" s="73"/>
      <c r="M424" s="75"/>
      <c r="N424" s="73"/>
      <c r="O424" s="73"/>
      <c r="P424" s="73"/>
      <c r="Q424" s="75" t="s">
        <v>152</v>
      </c>
      <c r="R424" s="76">
        <v>32326</v>
      </c>
      <c r="S424" s="73"/>
      <c r="T424" s="73"/>
      <c r="U424" s="73"/>
      <c r="V424" s="73"/>
      <c r="W424" s="73"/>
      <c r="X424" s="73"/>
    </row>
    <row r="425" spans="1:24" ht="12.75">
      <c r="A425" s="284">
        <v>425</v>
      </c>
      <c r="B425" s="86" t="s">
        <v>658</v>
      </c>
      <c r="C425" s="269" t="s">
        <v>655</v>
      </c>
      <c r="D425" s="73"/>
      <c r="E425" s="73"/>
      <c r="F425" s="73"/>
      <c r="G425" s="73"/>
      <c r="H425" s="75">
        <v>81226539</v>
      </c>
      <c r="I425" s="73"/>
      <c r="J425" s="73"/>
      <c r="K425" s="73"/>
      <c r="L425" s="73"/>
      <c r="M425" s="75"/>
      <c r="N425" s="73"/>
      <c r="O425" s="73"/>
      <c r="P425" s="73"/>
      <c r="Q425" s="75" t="s">
        <v>152</v>
      </c>
      <c r="R425" s="76">
        <v>28965</v>
      </c>
      <c r="S425" s="73"/>
      <c r="T425" s="73"/>
      <c r="U425" s="73"/>
      <c r="V425" s="73"/>
      <c r="W425" s="73"/>
      <c r="X425" s="73"/>
    </row>
    <row r="426" spans="1:24" ht="12.75">
      <c r="A426" s="284">
        <v>426</v>
      </c>
      <c r="B426" s="86" t="s">
        <v>659</v>
      </c>
      <c r="C426" s="269" t="s">
        <v>655</v>
      </c>
      <c r="D426" s="73"/>
      <c r="E426" s="73"/>
      <c r="F426" s="73"/>
      <c r="G426" s="73"/>
      <c r="H426" s="75"/>
      <c r="I426" s="73"/>
      <c r="J426" s="73"/>
      <c r="K426" s="73"/>
      <c r="L426" s="73"/>
      <c r="M426" s="75"/>
      <c r="N426" s="73"/>
      <c r="O426" s="73"/>
      <c r="P426" s="73"/>
      <c r="Q426" s="75" t="s">
        <v>152</v>
      </c>
      <c r="R426" s="76">
        <v>33793</v>
      </c>
      <c r="S426" s="73"/>
      <c r="T426" s="73"/>
      <c r="U426" s="73"/>
      <c r="V426" s="73"/>
      <c r="W426" s="73"/>
      <c r="X426" s="73"/>
    </row>
    <row r="427" spans="1:24" ht="12.75">
      <c r="A427" s="284">
        <v>427</v>
      </c>
      <c r="B427" s="86" t="s">
        <v>660</v>
      </c>
      <c r="C427" s="269" t="s">
        <v>655</v>
      </c>
      <c r="D427" s="73"/>
      <c r="E427" s="73"/>
      <c r="F427" s="73"/>
      <c r="G427" s="73"/>
      <c r="H427" s="75" t="s">
        <v>661</v>
      </c>
      <c r="I427" s="73"/>
      <c r="J427" s="73"/>
      <c r="K427" s="73"/>
      <c r="L427" s="73"/>
      <c r="M427" s="75"/>
      <c r="N427" s="73"/>
      <c r="O427" s="73"/>
      <c r="P427" s="73"/>
      <c r="Q427" s="75" t="s">
        <v>143</v>
      </c>
      <c r="R427" s="76">
        <v>30313</v>
      </c>
      <c r="S427" s="73"/>
      <c r="T427" s="73"/>
      <c r="U427" s="73"/>
      <c r="V427" s="73"/>
      <c r="W427" s="73"/>
      <c r="X427" s="73"/>
    </row>
    <row r="428" spans="1:24" ht="12.75">
      <c r="A428" s="284">
        <v>428</v>
      </c>
      <c r="B428" s="86" t="s">
        <v>662</v>
      </c>
      <c r="C428" s="269" t="s">
        <v>655</v>
      </c>
      <c r="D428" s="73"/>
      <c r="E428" s="73"/>
      <c r="F428" s="73"/>
      <c r="G428" s="73"/>
      <c r="H428" s="75">
        <v>12752352</v>
      </c>
      <c r="I428" s="73"/>
      <c r="J428" s="73"/>
      <c r="K428" s="73"/>
      <c r="L428" s="73"/>
      <c r="M428" s="75"/>
      <c r="N428" s="73"/>
      <c r="O428" s="73"/>
      <c r="P428" s="73"/>
      <c r="Q428" s="75" t="s">
        <v>143</v>
      </c>
      <c r="R428" s="76">
        <v>31003</v>
      </c>
      <c r="S428" s="73"/>
      <c r="T428" s="73"/>
      <c r="U428" s="73"/>
      <c r="V428" s="73"/>
      <c r="W428" s="73"/>
      <c r="X428" s="73"/>
    </row>
    <row r="429" spans="1:24" ht="12.75">
      <c r="A429" s="284">
        <v>429</v>
      </c>
      <c r="B429" s="86" t="s">
        <v>663</v>
      </c>
      <c r="C429" s="269" t="s">
        <v>664</v>
      </c>
      <c r="D429" s="73"/>
      <c r="E429" s="73"/>
      <c r="F429" s="73"/>
      <c r="G429" s="73"/>
      <c r="H429" s="75"/>
      <c r="I429" s="73"/>
      <c r="J429" s="73"/>
      <c r="K429" s="73"/>
      <c r="L429" s="73"/>
      <c r="M429" s="75"/>
      <c r="N429" s="73"/>
      <c r="O429" s="73"/>
      <c r="P429" s="73"/>
      <c r="Q429" s="75" t="s">
        <v>143</v>
      </c>
      <c r="R429" s="270">
        <v>34950</v>
      </c>
      <c r="S429" s="73"/>
      <c r="T429" s="73"/>
      <c r="U429" s="73"/>
      <c r="V429" s="73"/>
      <c r="W429" s="73"/>
      <c r="X429" s="73"/>
    </row>
    <row r="430" spans="1:24" ht="12.75">
      <c r="A430" s="284">
        <v>430</v>
      </c>
      <c r="B430" s="289" t="s">
        <v>665</v>
      </c>
      <c r="C430" s="85" t="s">
        <v>270</v>
      </c>
      <c r="D430" s="92"/>
      <c r="E430" s="100"/>
      <c r="F430" s="100"/>
      <c r="G430" s="73"/>
      <c r="H430" s="290">
        <v>5613484</v>
      </c>
      <c r="I430" s="73"/>
      <c r="J430" s="73"/>
      <c r="K430" s="73"/>
      <c r="L430" s="73"/>
      <c r="M430" s="75"/>
      <c r="N430" s="73"/>
      <c r="O430" s="73"/>
      <c r="P430" s="73"/>
      <c r="Q430" s="75" t="s">
        <v>152</v>
      </c>
      <c r="R430" s="76">
        <v>36716</v>
      </c>
      <c r="S430" s="73"/>
      <c r="T430" s="73"/>
      <c r="U430" s="73"/>
      <c r="V430" s="73"/>
      <c r="W430" s="73"/>
      <c r="X430" s="73"/>
    </row>
    <row r="431" spans="1:24" ht="12.75">
      <c r="A431" s="284">
        <v>431</v>
      </c>
      <c r="B431" s="86" t="s">
        <v>666</v>
      </c>
      <c r="C431" s="269" t="s">
        <v>270</v>
      </c>
      <c r="D431" s="73"/>
      <c r="E431" s="73"/>
      <c r="F431" s="73"/>
      <c r="G431" s="73"/>
      <c r="H431" s="290">
        <v>7348169</v>
      </c>
      <c r="I431" s="73"/>
      <c r="J431" s="73"/>
      <c r="K431" s="73"/>
      <c r="L431" s="73"/>
      <c r="M431" s="75"/>
      <c r="N431" s="73"/>
      <c r="O431" s="73"/>
      <c r="P431" s="73"/>
      <c r="Q431" s="75" t="s">
        <v>143</v>
      </c>
      <c r="R431" s="76">
        <v>36806</v>
      </c>
      <c r="S431" s="73"/>
      <c r="T431" s="73"/>
      <c r="U431" s="73"/>
      <c r="V431" s="73"/>
      <c r="W431" s="73"/>
      <c r="X431" s="73"/>
    </row>
    <row r="432" spans="1:24" ht="12.75">
      <c r="A432" s="284">
        <v>432</v>
      </c>
      <c r="B432" s="86" t="s">
        <v>667</v>
      </c>
      <c r="C432" s="269" t="s">
        <v>270</v>
      </c>
      <c r="D432" s="73"/>
      <c r="E432" s="73"/>
      <c r="F432" s="73"/>
      <c r="G432" s="73"/>
      <c r="H432" s="75"/>
      <c r="I432" s="73"/>
      <c r="J432" s="73"/>
      <c r="K432" s="73"/>
      <c r="L432" s="73"/>
      <c r="M432" s="75"/>
      <c r="N432" s="73"/>
      <c r="O432" s="73"/>
      <c r="P432" s="73"/>
      <c r="Q432" s="75" t="s">
        <v>152</v>
      </c>
      <c r="R432" s="76">
        <v>37929</v>
      </c>
      <c r="S432" s="73"/>
      <c r="T432" s="73"/>
      <c r="U432" s="73"/>
      <c r="V432" s="73"/>
      <c r="W432" s="73"/>
      <c r="X432" s="73"/>
    </row>
    <row r="433" spans="1:24" ht="12.75">
      <c r="A433" s="284">
        <v>433</v>
      </c>
      <c r="B433" s="86" t="s">
        <v>668</v>
      </c>
      <c r="C433" s="269" t="s">
        <v>270</v>
      </c>
      <c r="D433" s="73"/>
      <c r="E433" s="73"/>
      <c r="F433" s="73"/>
      <c r="G433" s="73"/>
      <c r="H433" s="290">
        <v>7250354</v>
      </c>
      <c r="I433" s="73"/>
      <c r="J433" s="73"/>
      <c r="K433" s="73"/>
      <c r="L433" s="73"/>
      <c r="M433" s="75"/>
      <c r="N433" s="73"/>
      <c r="O433" s="73"/>
      <c r="P433" s="73"/>
      <c r="Q433" s="75" t="s">
        <v>143</v>
      </c>
      <c r="R433" s="76">
        <v>38036</v>
      </c>
      <c r="S433" s="73"/>
      <c r="T433" s="73"/>
      <c r="U433" s="73"/>
      <c r="V433" s="73"/>
      <c r="W433" s="73"/>
      <c r="X433" s="73"/>
    </row>
    <row r="434" spans="1:24" ht="12.75">
      <c r="A434" s="284">
        <v>434</v>
      </c>
      <c r="B434" s="86" t="s">
        <v>669</v>
      </c>
      <c r="C434" s="269" t="s">
        <v>270</v>
      </c>
      <c r="D434" s="73"/>
      <c r="E434" s="73"/>
      <c r="F434" s="73"/>
      <c r="G434" s="73"/>
      <c r="H434" s="290">
        <v>7250333</v>
      </c>
      <c r="I434" s="73"/>
      <c r="J434" s="73"/>
      <c r="K434" s="73"/>
      <c r="L434" s="73"/>
      <c r="M434" s="75"/>
      <c r="N434" s="73"/>
      <c r="O434" s="73"/>
      <c r="P434" s="73"/>
      <c r="Q434" s="75" t="s">
        <v>143</v>
      </c>
      <c r="R434" s="76">
        <v>37143</v>
      </c>
      <c r="S434" s="73"/>
      <c r="T434" s="73"/>
      <c r="U434" s="73"/>
      <c r="V434" s="73"/>
      <c r="W434" s="73"/>
      <c r="X434" s="73"/>
    </row>
    <row r="435" spans="1:24" ht="12.75">
      <c r="A435" s="284">
        <v>435</v>
      </c>
      <c r="B435" s="285" t="s">
        <v>670</v>
      </c>
      <c r="C435" s="269" t="s">
        <v>671</v>
      </c>
      <c r="D435" s="73"/>
      <c r="E435" s="73"/>
      <c r="F435" s="73"/>
      <c r="G435" s="73"/>
      <c r="H435" s="291" t="s">
        <v>672</v>
      </c>
      <c r="I435" s="73"/>
      <c r="J435" s="73"/>
      <c r="K435" s="73"/>
      <c r="L435" s="73"/>
      <c r="M435" s="75"/>
      <c r="N435" s="73"/>
      <c r="O435" s="73"/>
      <c r="P435" s="73"/>
      <c r="Q435" s="75" t="s">
        <v>143</v>
      </c>
      <c r="R435" s="286">
        <v>29345</v>
      </c>
      <c r="S435" s="73"/>
      <c r="T435" s="73"/>
      <c r="U435" s="73"/>
      <c r="V435" s="73"/>
      <c r="W435" s="73"/>
      <c r="X435" s="73"/>
    </row>
    <row r="436" spans="1:24" ht="12.75">
      <c r="A436" s="284">
        <v>436</v>
      </c>
      <c r="B436" s="285" t="s">
        <v>673</v>
      </c>
      <c r="C436" s="269" t="s">
        <v>671</v>
      </c>
      <c r="D436" s="73"/>
      <c r="E436" s="73"/>
      <c r="F436" s="73"/>
      <c r="G436" s="73"/>
      <c r="H436" s="291">
        <v>9080908297</v>
      </c>
      <c r="I436" s="73"/>
      <c r="J436" s="73"/>
      <c r="K436" s="73"/>
      <c r="L436" s="73"/>
      <c r="M436" s="75"/>
      <c r="N436" s="73"/>
      <c r="O436" s="73"/>
      <c r="P436" s="73"/>
      <c r="Q436" s="75" t="s">
        <v>143</v>
      </c>
      <c r="R436" s="286">
        <v>31636</v>
      </c>
      <c r="S436" s="73"/>
      <c r="T436" s="73"/>
      <c r="U436" s="73"/>
      <c r="V436" s="73"/>
      <c r="W436" s="73"/>
      <c r="X436" s="73"/>
    </row>
    <row r="437" spans="1:24" ht="12.75">
      <c r="A437" s="284">
        <v>437</v>
      </c>
      <c r="B437" s="285" t="s">
        <v>674</v>
      </c>
      <c r="C437" s="269" t="s">
        <v>671</v>
      </c>
      <c r="D437" s="73"/>
      <c r="E437" s="73"/>
      <c r="F437" s="73"/>
      <c r="G437" s="73"/>
      <c r="H437" s="291">
        <v>7028485363</v>
      </c>
      <c r="I437" s="73"/>
      <c r="J437" s="73"/>
      <c r="K437" s="73"/>
      <c r="L437" s="73"/>
      <c r="M437" s="75"/>
      <c r="N437" s="73"/>
      <c r="O437" s="73"/>
      <c r="P437" s="73"/>
      <c r="Q437" s="75" t="s">
        <v>143</v>
      </c>
      <c r="R437" s="286">
        <v>23948</v>
      </c>
      <c r="S437" s="73"/>
      <c r="T437" s="73"/>
      <c r="U437" s="73"/>
      <c r="V437" s="73"/>
      <c r="W437" s="73"/>
      <c r="X437" s="73"/>
    </row>
    <row r="438" spans="1:24" ht="12.75">
      <c r="A438" s="284">
        <v>438</v>
      </c>
      <c r="B438" s="285" t="s">
        <v>675</v>
      </c>
      <c r="C438" s="269" t="s">
        <v>671</v>
      </c>
      <c r="D438" s="73"/>
      <c r="E438" s="73"/>
      <c r="F438" s="73"/>
      <c r="G438" s="73"/>
      <c r="H438" s="291">
        <v>4791536</v>
      </c>
      <c r="I438" s="73"/>
      <c r="J438" s="73"/>
      <c r="K438" s="73"/>
      <c r="L438" s="73"/>
      <c r="M438" s="75"/>
      <c r="N438" s="73"/>
      <c r="O438" s="73"/>
      <c r="P438" s="73"/>
      <c r="Q438" s="75" t="s">
        <v>143</v>
      </c>
      <c r="R438" s="286">
        <v>30241</v>
      </c>
      <c r="S438" s="73"/>
      <c r="T438" s="73"/>
      <c r="U438" s="73"/>
      <c r="V438" s="73"/>
      <c r="W438" s="73"/>
      <c r="X438" s="73"/>
    </row>
    <row r="439" spans="1:24" ht="12.75">
      <c r="A439" s="284">
        <v>439</v>
      </c>
      <c r="B439" s="285" t="s">
        <v>676</v>
      </c>
      <c r="C439" s="269" t="s">
        <v>671</v>
      </c>
      <c r="D439" s="73"/>
      <c r="E439" s="73"/>
      <c r="F439" s="73"/>
      <c r="G439" s="73"/>
      <c r="H439" s="291">
        <v>3456678</v>
      </c>
      <c r="I439" s="73"/>
      <c r="J439" s="73"/>
      <c r="K439" s="73"/>
      <c r="L439" s="73"/>
      <c r="M439" s="75"/>
      <c r="N439" s="73"/>
      <c r="O439" s="73"/>
      <c r="P439" s="73"/>
      <c r="Q439" s="75" t="s">
        <v>143</v>
      </c>
      <c r="R439" s="286">
        <v>30993</v>
      </c>
      <c r="S439" s="73"/>
      <c r="T439" s="73"/>
      <c r="U439" s="73"/>
      <c r="V439" s="73"/>
      <c r="W439" s="73"/>
      <c r="X439" s="73"/>
    </row>
    <row r="440" spans="1:24" ht="12.75">
      <c r="A440" s="284">
        <v>440</v>
      </c>
      <c r="B440" s="285" t="s">
        <v>677</v>
      </c>
      <c r="C440" s="269" t="s">
        <v>671</v>
      </c>
      <c r="D440" s="73"/>
      <c r="E440" s="73"/>
      <c r="F440" s="73"/>
      <c r="G440" s="73"/>
      <c r="H440" s="291">
        <v>5999750</v>
      </c>
      <c r="I440" s="73"/>
      <c r="J440" s="73"/>
      <c r="K440" s="73"/>
      <c r="L440" s="73"/>
      <c r="M440" s="75"/>
      <c r="N440" s="73"/>
      <c r="O440" s="73"/>
      <c r="P440" s="73"/>
      <c r="Q440" s="75" t="s">
        <v>143</v>
      </c>
      <c r="R440" s="286">
        <v>39265</v>
      </c>
      <c r="S440" s="73"/>
      <c r="T440" s="73"/>
      <c r="U440" s="73"/>
      <c r="V440" s="73"/>
      <c r="W440" s="73"/>
      <c r="X440" s="73"/>
    </row>
    <row r="441" spans="1:24" ht="12.75">
      <c r="A441" s="284">
        <v>441</v>
      </c>
      <c r="B441" s="285" t="s">
        <v>678</v>
      </c>
      <c r="C441" s="269" t="s">
        <v>197</v>
      </c>
      <c r="D441" s="73"/>
      <c r="E441" s="73"/>
      <c r="F441" s="73"/>
      <c r="G441" s="73"/>
      <c r="H441" s="75"/>
      <c r="I441" s="73"/>
      <c r="J441" s="73"/>
      <c r="K441" s="73"/>
      <c r="L441" s="73"/>
      <c r="M441" s="75"/>
      <c r="N441" s="73"/>
      <c r="O441" s="73"/>
      <c r="P441" s="73"/>
      <c r="Q441" s="75" t="s">
        <v>143</v>
      </c>
      <c r="R441" s="286">
        <v>40396</v>
      </c>
      <c r="S441" s="73"/>
      <c r="T441" s="73"/>
      <c r="U441" s="73"/>
      <c r="V441" s="73"/>
      <c r="W441" s="73"/>
      <c r="X441" s="73"/>
    </row>
    <row r="442" spans="1:24" ht="12.75">
      <c r="A442" s="292">
        <v>442</v>
      </c>
      <c r="B442" s="285" t="s">
        <v>679</v>
      </c>
      <c r="C442" s="269" t="s">
        <v>197</v>
      </c>
      <c r="D442" s="73"/>
      <c r="E442" s="73"/>
      <c r="F442" s="73"/>
      <c r="G442" s="73"/>
      <c r="H442" s="75"/>
      <c r="I442" s="73"/>
      <c r="J442" s="73"/>
      <c r="K442" s="73"/>
      <c r="L442" s="73"/>
      <c r="M442" s="75"/>
      <c r="N442" s="73"/>
      <c r="O442" s="73"/>
      <c r="P442" s="73"/>
      <c r="Q442" s="75" t="s">
        <v>143</v>
      </c>
      <c r="R442" s="286">
        <v>39127</v>
      </c>
      <c r="S442" s="73"/>
      <c r="T442" s="73"/>
      <c r="U442" s="73"/>
      <c r="V442" s="73"/>
      <c r="W442" s="73"/>
      <c r="X442" s="73"/>
    </row>
    <row r="443" spans="1:24" ht="12.75">
      <c r="A443" s="292">
        <v>443</v>
      </c>
      <c r="B443" s="293" t="s">
        <v>680</v>
      </c>
      <c r="C443" s="269" t="s">
        <v>306</v>
      </c>
      <c r="D443" s="73"/>
      <c r="E443" s="73"/>
      <c r="F443" s="73"/>
      <c r="G443" s="73"/>
      <c r="H443" s="75"/>
      <c r="I443" s="73"/>
      <c r="J443" s="73"/>
      <c r="K443" s="73"/>
      <c r="L443" s="73"/>
      <c r="M443" s="75"/>
      <c r="N443" s="73"/>
      <c r="O443" s="73"/>
      <c r="P443" s="73"/>
      <c r="Q443" s="75" t="s">
        <v>143</v>
      </c>
      <c r="R443" s="279">
        <v>35053</v>
      </c>
      <c r="S443" s="73"/>
      <c r="T443" s="73"/>
      <c r="U443" s="73"/>
      <c r="V443" s="73"/>
      <c r="W443" s="73"/>
      <c r="X443" s="73"/>
    </row>
    <row r="444" spans="1:24" ht="12.75">
      <c r="A444" s="294">
        <v>444</v>
      </c>
      <c r="B444" s="85" t="s">
        <v>681</v>
      </c>
      <c r="C444" s="295" t="s">
        <v>682</v>
      </c>
      <c r="D444" s="110"/>
      <c r="E444" s="110"/>
      <c r="F444" s="110"/>
      <c r="G444" s="110"/>
      <c r="H444" s="109" t="s">
        <v>683</v>
      </c>
      <c r="I444" s="110"/>
      <c r="J444" s="110"/>
      <c r="K444" s="110"/>
      <c r="L444" s="110"/>
      <c r="M444" s="109"/>
      <c r="N444" s="110"/>
      <c r="O444" s="110"/>
      <c r="P444" s="110"/>
      <c r="Q444" s="75" t="s">
        <v>152</v>
      </c>
      <c r="R444" s="296">
        <v>35251</v>
      </c>
      <c r="S444" s="73"/>
      <c r="T444" s="73"/>
      <c r="U444" s="73"/>
      <c r="V444" s="73"/>
      <c r="W444" s="73"/>
      <c r="X444" s="73"/>
    </row>
    <row r="445" spans="1:24" ht="12.75">
      <c r="A445" s="294">
        <v>445</v>
      </c>
      <c r="B445" s="297" t="s">
        <v>684</v>
      </c>
      <c r="C445" s="109" t="s">
        <v>306</v>
      </c>
      <c r="D445" s="110"/>
      <c r="E445" s="110"/>
      <c r="F445" s="110"/>
      <c r="G445" s="110"/>
      <c r="H445" s="109"/>
      <c r="I445" s="110"/>
      <c r="J445" s="110"/>
      <c r="K445" s="110"/>
      <c r="L445" s="110"/>
      <c r="M445" s="109"/>
      <c r="N445" s="110"/>
      <c r="O445" s="110"/>
      <c r="P445" s="110"/>
      <c r="Q445" s="75" t="s">
        <v>143</v>
      </c>
      <c r="R445" s="111">
        <v>37027</v>
      </c>
      <c r="S445" s="96"/>
      <c r="T445" s="73"/>
      <c r="U445" s="73"/>
      <c r="V445" s="73"/>
      <c r="W445" s="73"/>
      <c r="X445" s="73"/>
    </row>
    <row r="446" spans="1:24" ht="12.75">
      <c r="A446" s="294">
        <v>446</v>
      </c>
      <c r="B446" s="297" t="s">
        <v>685</v>
      </c>
      <c r="C446" s="109" t="s">
        <v>306</v>
      </c>
      <c r="D446" s="110"/>
      <c r="E446" s="110"/>
      <c r="F446" s="110"/>
      <c r="G446" s="110"/>
      <c r="H446" s="298" t="s">
        <v>208</v>
      </c>
      <c r="I446" s="110"/>
      <c r="J446" s="110"/>
      <c r="K446" s="110"/>
      <c r="L446" s="110"/>
      <c r="M446" s="109"/>
      <c r="N446" s="110"/>
      <c r="O446" s="110"/>
      <c r="P446" s="110"/>
      <c r="Q446" s="75" t="s">
        <v>143</v>
      </c>
      <c r="R446" s="286">
        <v>37292</v>
      </c>
      <c r="S446" s="110"/>
      <c r="T446" s="110"/>
      <c r="U446" s="110"/>
      <c r="V446" s="110"/>
      <c r="W446" s="110"/>
      <c r="X446" s="110"/>
    </row>
    <row r="447" spans="1:24" ht="12.75">
      <c r="A447" s="294">
        <v>447</v>
      </c>
      <c r="B447" s="297" t="s">
        <v>686</v>
      </c>
      <c r="C447" s="109" t="s">
        <v>306</v>
      </c>
      <c r="D447" s="110"/>
      <c r="E447" s="110"/>
      <c r="F447" s="110"/>
      <c r="G447" s="110"/>
      <c r="H447" s="298" t="s">
        <v>208</v>
      </c>
      <c r="I447" s="110"/>
      <c r="J447" s="110"/>
      <c r="K447" s="110"/>
      <c r="L447" s="110"/>
      <c r="M447" s="109"/>
      <c r="N447" s="110"/>
      <c r="O447" s="110"/>
      <c r="P447" s="110"/>
      <c r="Q447" s="75" t="s">
        <v>143</v>
      </c>
      <c r="R447" s="286">
        <v>37714</v>
      </c>
      <c r="S447" s="110"/>
      <c r="T447" s="110"/>
      <c r="U447" s="110"/>
      <c r="V447" s="110"/>
      <c r="W447" s="110"/>
      <c r="X447" s="110"/>
    </row>
    <row r="448" spans="1:24" ht="12.75">
      <c r="A448" s="294">
        <v>448</v>
      </c>
      <c r="B448" s="297" t="s">
        <v>687</v>
      </c>
      <c r="C448" s="109" t="s">
        <v>306</v>
      </c>
      <c r="D448" s="110"/>
      <c r="E448" s="110"/>
      <c r="F448" s="110"/>
      <c r="G448" s="110"/>
      <c r="H448" s="298" t="s">
        <v>208</v>
      </c>
      <c r="I448" s="110"/>
      <c r="J448" s="110"/>
      <c r="K448" s="110"/>
      <c r="L448" s="110"/>
      <c r="M448" s="109"/>
      <c r="N448" s="110"/>
      <c r="O448" s="110"/>
      <c r="P448" s="110"/>
      <c r="Q448" s="75" t="s">
        <v>143</v>
      </c>
      <c r="R448" s="286">
        <v>37711</v>
      </c>
      <c r="S448" s="110"/>
      <c r="T448" s="110"/>
      <c r="U448" s="110"/>
      <c r="V448" s="110"/>
      <c r="W448" s="110"/>
      <c r="X448" s="110"/>
    </row>
    <row r="449" spans="1:24" ht="12.75">
      <c r="A449" s="299">
        <v>449</v>
      </c>
      <c r="B449" s="300" t="s">
        <v>688</v>
      </c>
      <c r="C449" s="301" t="s">
        <v>306</v>
      </c>
      <c r="D449" s="302"/>
      <c r="E449" s="302"/>
      <c r="F449" s="302"/>
      <c r="G449" s="302"/>
      <c r="H449" s="303" t="s">
        <v>208</v>
      </c>
      <c r="I449" s="110"/>
      <c r="J449" s="110"/>
      <c r="K449" s="110"/>
      <c r="L449" s="110"/>
      <c r="M449" s="109"/>
      <c r="N449" s="110"/>
      <c r="O449" s="110"/>
      <c r="P449" s="110"/>
      <c r="Q449" s="75" t="s">
        <v>143</v>
      </c>
      <c r="R449" s="286">
        <v>38059</v>
      </c>
      <c r="S449" s="110"/>
      <c r="T449" s="110"/>
      <c r="U449" s="110"/>
      <c r="V449" s="110"/>
      <c r="W449" s="110"/>
      <c r="X449" s="110"/>
    </row>
    <row r="450" spans="1:24" ht="12.75">
      <c r="A450" s="304">
        <v>450</v>
      </c>
      <c r="B450" s="269" t="s">
        <v>689</v>
      </c>
      <c r="C450" s="295" t="s">
        <v>619</v>
      </c>
      <c r="D450" s="305"/>
      <c r="E450" s="110"/>
      <c r="F450" s="110"/>
      <c r="G450" s="110"/>
      <c r="H450" s="298">
        <v>5198210</v>
      </c>
      <c r="I450" s="110"/>
      <c r="J450" s="110"/>
      <c r="K450" s="110"/>
      <c r="L450" s="110"/>
      <c r="M450" s="109"/>
      <c r="N450" s="110"/>
      <c r="O450" s="110"/>
      <c r="P450" s="110"/>
      <c r="Q450" s="109" t="s">
        <v>152</v>
      </c>
      <c r="R450" s="111">
        <v>33336</v>
      </c>
      <c r="S450" s="110"/>
      <c r="T450" s="110"/>
      <c r="U450" s="110"/>
      <c r="V450" s="110"/>
      <c r="W450" s="110"/>
      <c r="X450" s="110"/>
    </row>
    <row r="451" spans="1:24" ht="12.75">
      <c r="A451" s="304"/>
      <c r="B451" s="269"/>
      <c r="C451" s="295"/>
      <c r="D451" s="305"/>
      <c r="E451" s="110"/>
      <c r="F451" s="110"/>
      <c r="G451" s="110"/>
      <c r="H451" s="298" t="s">
        <v>208</v>
      </c>
      <c r="I451" s="110"/>
      <c r="J451" s="110"/>
      <c r="K451" s="110"/>
      <c r="L451" s="110"/>
      <c r="M451" s="109"/>
      <c r="N451" s="110"/>
      <c r="O451" s="110"/>
      <c r="P451" s="110"/>
      <c r="Q451" s="109"/>
      <c r="R451" s="111"/>
      <c r="S451" s="110"/>
      <c r="T451" s="110"/>
      <c r="U451" s="110"/>
      <c r="V451" s="110"/>
      <c r="W451" s="110"/>
      <c r="X451" s="110"/>
    </row>
    <row r="452" spans="1:24" ht="12.75">
      <c r="A452" s="306"/>
      <c r="B452" s="269"/>
      <c r="C452" s="307"/>
      <c r="D452" s="308"/>
      <c r="E452" s="308"/>
      <c r="F452" s="308"/>
      <c r="G452" s="308"/>
      <c r="H452" s="309"/>
      <c r="I452" s="308"/>
      <c r="J452" s="308"/>
      <c r="K452" s="308"/>
      <c r="L452" s="308"/>
      <c r="M452" s="309"/>
      <c r="N452" s="308"/>
      <c r="O452" s="308"/>
      <c r="P452" s="308"/>
      <c r="Q452" s="309"/>
      <c r="R452" s="310"/>
      <c r="S452" s="308"/>
      <c r="T452" s="308"/>
      <c r="U452" s="308"/>
      <c r="V452" s="308"/>
      <c r="W452" s="308"/>
      <c r="X452" s="308"/>
    </row>
    <row r="453" spans="1:24" ht="12.75">
      <c r="A453" s="306"/>
      <c r="B453" s="269"/>
      <c r="C453" s="307"/>
      <c r="D453" s="308"/>
      <c r="E453" s="308"/>
      <c r="F453" s="308"/>
      <c r="G453" s="308"/>
      <c r="H453" s="309"/>
      <c r="I453" s="308"/>
      <c r="J453" s="308"/>
      <c r="K453" s="308"/>
      <c r="L453" s="308"/>
      <c r="M453" s="309"/>
      <c r="N453" s="308"/>
      <c r="O453" s="308"/>
      <c r="P453" s="308"/>
      <c r="Q453" s="309"/>
      <c r="R453" s="310"/>
      <c r="S453" s="308"/>
      <c r="T453" s="308"/>
      <c r="U453" s="308"/>
      <c r="V453" s="308"/>
      <c r="W453" s="308"/>
      <c r="X453" s="308"/>
    </row>
    <row r="454" spans="1:24" ht="12.75">
      <c r="A454" s="306"/>
      <c r="B454" s="269"/>
      <c r="C454" s="307"/>
      <c r="D454" s="308"/>
      <c r="E454" s="308"/>
      <c r="F454" s="308"/>
      <c r="G454" s="308"/>
      <c r="H454" s="309"/>
      <c r="I454" s="308"/>
      <c r="J454" s="308"/>
      <c r="K454" s="308"/>
      <c r="L454" s="308"/>
      <c r="M454" s="309"/>
      <c r="N454" s="308"/>
      <c r="O454" s="308"/>
      <c r="P454" s="308"/>
      <c r="Q454" s="309"/>
      <c r="R454" s="310"/>
      <c r="S454" s="308"/>
      <c r="T454" s="308"/>
      <c r="U454" s="308"/>
      <c r="V454" s="308"/>
      <c r="W454" s="308"/>
      <c r="X454" s="308"/>
    </row>
    <row r="455" spans="1:24" ht="12.75">
      <c r="A455" s="306"/>
      <c r="B455" s="269"/>
      <c r="C455" s="307"/>
      <c r="D455" s="308"/>
      <c r="E455" s="308"/>
      <c r="F455" s="308"/>
      <c r="G455" s="308"/>
      <c r="H455" s="309"/>
      <c r="I455" s="308"/>
      <c r="J455" s="308"/>
      <c r="K455" s="308"/>
      <c r="L455" s="308"/>
      <c r="M455" s="309"/>
      <c r="N455" s="308"/>
      <c r="O455" s="308"/>
      <c r="P455" s="308"/>
      <c r="Q455" s="309"/>
      <c r="R455" s="310"/>
      <c r="S455" s="308"/>
      <c r="T455" s="308"/>
      <c r="U455" s="308"/>
      <c r="V455" s="308"/>
      <c r="W455" s="308"/>
      <c r="X455" s="308"/>
    </row>
    <row r="456" spans="1:24" ht="12.75">
      <c r="A456" s="306"/>
      <c r="B456" s="269"/>
      <c r="C456" s="307"/>
      <c r="D456" s="308"/>
      <c r="E456" s="308"/>
      <c r="F456" s="308"/>
      <c r="G456" s="308"/>
      <c r="H456" s="309"/>
      <c r="I456" s="308"/>
      <c r="J456" s="308"/>
      <c r="K456" s="308"/>
      <c r="L456" s="308"/>
      <c r="M456" s="309"/>
      <c r="N456" s="308"/>
      <c r="O456" s="308"/>
      <c r="P456" s="308"/>
      <c r="Q456" s="309"/>
      <c r="R456" s="310"/>
      <c r="S456" s="308"/>
      <c r="T456" s="308"/>
      <c r="U456" s="308"/>
      <c r="V456" s="308"/>
      <c r="W456" s="308"/>
      <c r="X456" s="308"/>
    </row>
    <row r="457" spans="1:24" ht="12.75">
      <c r="A457" s="306"/>
      <c r="B457" s="269"/>
      <c r="C457" s="307"/>
      <c r="D457" s="308"/>
      <c r="E457" s="308"/>
      <c r="F457" s="308"/>
      <c r="G457" s="308"/>
      <c r="H457" s="309"/>
      <c r="I457" s="308"/>
      <c r="J457" s="308"/>
      <c r="K457" s="308"/>
      <c r="L457" s="308"/>
      <c r="M457" s="309"/>
      <c r="N457" s="308"/>
      <c r="O457" s="308"/>
      <c r="P457" s="308"/>
      <c r="Q457" s="309"/>
      <c r="R457" s="310"/>
      <c r="S457" s="308"/>
      <c r="T457" s="308"/>
      <c r="U457" s="308"/>
      <c r="V457" s="308"/>
      <c r="W457" s="308"/>
      <c r="X457" s="308"/>
    </row>
    <row r="458" spans="1:24" ht="12.75">
      <c r="A458" s="306"/>
      <c r="B458" s="269"/>
      <c r="C458" s="307"/>
      <c r="D458" s="308"/>
      <c r="E458" s="308"/>
      <c r="F458" s="308"/>
      <c r="G458" s="308"/>
      <c r="H458" s="309"/>
      <c r="I458" s="308"/>
      <c r="J458" s="308"/>
      <c r="K458" s="308"/>
      <c r="L458" s="308"/>
      <c r="M458" s="309"/>
      <c r="N458" s="308"/>
      <c r="O458" s="308"/>
      <c r="P458" s="308"/>
      <c r="Q458" s="309"/>
      <c r="R458" s="310"/>
      <c r="S458" s="308"/>
      <c r="T458" s="308"/>
      <c r="U458" s="308"/>
      <c r="V458" s="308"/>
      <c r="W458" s="308"/>
      <c r="X458" s="308"/>
    </row>
    <row r="459" spans="1:24" ht="12.75">
      <c r="A459" s="306"/>
      <c r="B459" s="269"/>
      <c r="C459" s="307"/>
      <c r="D459" s="308"/>
      <c r="E459" s="308"/>
      <c r="F459" s="308"/>
      <c r="G459" s="308"/>
      <c r="H459" s="309"/>
      <c r="I459" s="308"/>
      <c r="J459" s="308"/>
      <c r="K459" s="308"/>
      <c r="L459" s="308"/>
      <c r="M459" s="309"/>
      <c r="N459" s="308"/>
      <c r="O459" s="308"/>
      <c r="P459" s="308"/>
      <c r="Q459" s="309"/>
      <c r="R459" s="310"/>
      <c r="S459" s="308"/>
      <c r="T459" s="308"/>
      <c r="U459" s="308"/>
      <c r="V459" s="308"/>
      <c r="W459" s="308"/>
      <c r="X459" s="308"/>
    </row>
    <row r="460" spans="1:24" ht="12.75">
      <c r="A460" s="306"/>
      <c r="B460" s="269"/>
      <c r="C460" s="307"/>
      <c r="D460" s="308"/>
      <c r="E460" s="308"/>
      <c r="F460" s="308"/>
      <c r="G460" s="308"/>
      <c r="H460" s="309"/>
      <c r="I460" s="308"/>
      <c r="J460" s="308"/>
      <c r="K460" s="308"/>
      <c r="L460" s="308"/>
      <c r="M460" s="309"/>
      <c r="N460" s="308"/>
      <c r="O460" s="308"/>
      <c r="P460" s="308"/>
      <c r="Q460" s="309"/>
      <c r="R460" s="310"/>
      <c r="S460" s="308"/>
      <c r="T460" s="308"/>
      <c r="U460" s="308"/>
      <c r="V460" s="308"/>
      <c r="W460" s="308"/>
      <c r="X460" s="308"/>
    </row>
    <row r="461" spans="1:24" ht="12.75">
      <c r="A461" s="306"/>
      <c r="B461" s="269"/>
      <c r="C461" s="307"/>
      <c r="D461" s="308"/>
      <c r="E461" s="308"/>
      <c r="F461" s="308"/>
      <c r="G461" s="308"/>
      <c r="H461" s="309"/>
      <c r="I461" s="308"/>
      <c r="J461" s="308"/>
      <c r="K461" s="308"/>
      <c r="L461" s="308"/>
      <c r="M461" s="309"/>
      <c r="N461" s="308"/>
      <c r="O461" s="308"/>
      <c r="P461" s="308"/>
      <c r="Q461" s="309"/>
      <c r="R461" s="310"/>
      <c r="S461" s="308"/>
      <c r="T461" s="308"/>
      <c r="U461" s="308"/>
      <c r="V461" s="308"/>
      <c r="W461" s="308"/>
      <c r="X461" s="308"/>
    </row>
    <row r="462" spans="1:24" ht="12.75">
      <c r="A462" s="306"/>
      <c r="B462" s="269"/>
      <c r="C462" s="307"/>
      <c r="D462" s="308"/>
      <c r="E462" s="308"/>
      <c r="F462" s="308"/>
      <c r="G462" s="308"/>
      <c r="H462" s="309"/>
      <c r="I462" s="308"/>
      <c r="J462" s="308"/>
      <c r="K462" s="308"/>
      <c r="L462" s="308"/>
      <c r="M462" s="309"/>
      <c r="N462" s="308"/>
      <c r="O462" s="308"/>
      <c r="P462" s="308"/>
      <c r="Q462" s="309"/>
      <c r="R462" s="310"/>
      <c r="S462" s="308"/>
      <c r="T462" s="308"/>
      <c r="U462" s="308"/>
      <c r="V462" s="308"/>
      <c r="W462" s="308"/>
      <c r="X462" s="308"/>
    </row>
    <row r="463" spans="1:24" ht="12.75">
      <c r="A463" s="306"/>
      <c r="B463" s="269"/>
      <c r="C463" s="307"/>
      <c r="D463" s="308"/>
      <c r="E463" s="308"/>
      <c r="F463" s="308"/>
      <c r="G463" s="308"/>
      <c r="H463" s="309"/>
      <c r="I463" s="308"/>
      <c r="J463" s="308"/>
      <c r="K463" s="308"/>
      <c r="L463" s="308"/>
      <c r="M463" s="309"/>
      <c r="N463" s="308"/>
      <c r="O463" s="308"/>
      <c r="P463" s="308"/>
      <c r="Q463" s="309"/>
      <c r="R463" s="310"/>
      <c r="S463" s="308"/>
      <c r="T463" s="308"/>
      <c r="U463" s="308"/>
      <c r="V463" s="308"/>
      <c r="W463" s="308"/>
      <c r="X463" s="308"/>
    </row>
    <row r="464" spans="1:24" ht="12.75">
      <c r="A464" s="306"/>
      <c r="B464" s="269"/>
      <c r="C464" s="307"/>
      <c r="D464" s="308"/>
      <c r="E464" s="308"/>
      <c r="F464" s="308"/>
      <c r="G464" s="308"/>
      <c r="H464" s="309"/>
      <c r="I464" s="308"/>
      <c r="J464" s="308"/>
      <c r="K464" s="308"/>
      <c r="L464" s="308"/>
      <c r="M464" s="309"/>
      <c r="N464" s="308"/>
      <c r="O464" s="308"/>
      <c r="P464" s="308"/>
      <c r="Q464" s="309"/>
      <c r="R464" s="310"/>
      <c r="S464" s="308"/>
      <c r="T464" s="308"/>
      <c r="U464" s="308"/>
      <c r="V464" s="308"/>
      <c r="W464" s="308"/>
      <c r="X464" s="308"/>
    </row>
    <row r="465" spans="1:24" ht="12.75">
      <c r="A465" s="306"/>
      <c r="B465" s="269"/>
      <c r="C465" s="307"/>
      <c r="D465" s="308"/>
      <c r="E465" s="308"/>
      <c r="F465" s="308"/>
      <c r="G465" s="308"/>
      <c r="H465" s="309"/>
      <c r="I465" s="308"/>
      <c r="J465" s="308"/>
      <c r="K465" s="308"/>
      <c r="L465" s="308"/>
      <c r="M465" s="309"/>
      <c r="N465" s="308"/>
      <c r="O465" s="308"/>
      <c r="P465" s="308"/>
      <c r="Q465" s="309"/>
      <c r="R465" s="310"/>
      <c r="S465" s="308"/>
      <c r="T465" s="308"/>
      <c r="U465" s="308"/>
      <c r="V465" s="308"/>
      <c r="W465" s="308"/>
      <c r="X465" s="308"/>
    </row>
    <row r="466" spans="1:24" ht="12.75">
      <c r="A466" s="306"/>
      <c r="B466" s="269"/>
      <c r="C466" s="307"/>
      <c r="D466" s="308"/>
      <c r="E466" s="308"/>
      <c r="F466" s="308"/>
      <c r="G466" s="308"/>
      <c r="H466" s="309"/>
      <c r="I466" s="308"/>
      <c r="J466" s="308"/>
      <c r="K466" s="308"/>
      <c r="L466" s="308"/>
      <c r="M466" s="309"/>
      <c r="N466" s="308"/>
      <c r="O466" s="308"/>
      <c r="P466" s="308"/>
      <c r="Q466" s="309"/>
      <c r="R466" s="310"/>
      <c r="S466" s="308"/>
      <c r="T466" s="308"/>
      <c r="U466" s="308"/>
      <c r="V466" s="308"/>
      <c r="W466" s="308"/>
      <c r="X466" s="308"/>
    </row>
    <row r="467" spans="1:24" ht="12.75">
      <c r="A467" s="306"/>
      <c r="B467" s="269"/>
      <c r="C467" s="307"/>
      <c r="D467" s="308"/>
      <c r="E467" s="308"/>
      <c r="F467" s="308"/>
      <c r="G467" s="308"/>
      <c r="H467" s="309"/>
      <c r="I467" s="308"/>
      <c r="J467" s="308"/>
      <c r="K467" s="308"/>
      <c r="L467" s="308"/>
      <c r="M467" s="309"/>
      <c r="N467" s="308"/>
      <c r="O467" s="308"/>
      <c r="P467" s="308"/>
      <c r="Q467" s="309"/>
      <c r="R467" s="310"/>
      <c r="S467" s="308"/>
      <c r="T467" s="308"/>
      <c r="U467" s="308"/>
      <c r="V467" s="308"/>
      <c r="W467" s="308"/>
      <c r="X467" s="308"/>
    </row>
    <row r="468" spans="1:24" ht="12.75">
      <c r="A468" s="306"/>
      <c r="B468" s="269"/>
      <c r="C468" s="307"/>
      <c r="D468" s="308"/>
      <c r="E468" s="308"/>
      <c r="F468" s="308"/>
      <c r="G468" s="308"/>
      <c r="H468" s="309"/>
      <c r="I468" s="308"/>
      <c r="J468" s="308"/>
      <c r="K468" s="308"/>
      <c r="L468" s="308"/>
      <c r="M468" s="309"/>
      <c r="N468" s="308"/>
      <c r="O468" s="308"/>
      <c r="P468" s="308"/>
      <c r="Q468" s="309"/>
      <c r="R468" s="310"/>
      <c r="S468" s="308"/>
      <c r="T468" s="308"/>
      <c r="U468" s="308"/>
      <c r="V468" s="308"/>
      <c r="W468" s="308"/>
      <c r="X468" s="308"/>
    </row>
    <row r="469" spans="1:24" ht="12.75">
      <c r="A469" s="306"/>
      <c r="B469" s="269"/>
      <c r="C469" s="307"/>
      <c r="D469" s="308"/>
      <c r="E469" s="308"/>
      <c r="F469" s="308"/>
      <c r="G469" s="308"/>
      <c r="H469" s="309"/>
      <c r="I469" s="308"/>
      <c r="J469" s="308"/>
      <c r="K469" s="308"/>
      <c r="L469" s="308"/>
      <c r="M469" s="309"/>
      <c r="N469" s="308"/>
      <c r="O469" s="308"/>
      <c r="P469" s="308"/>
      <c r="Q469" s="309"/>
      <c r="R469" s="310"/>
      <c r="S469" s="308"/>
      <c r="T469" s="308"/>
      <c r="U469" s="308"/>
      <c r="V469" s="308"/>
      <c r="W469" s="308"/>
      <c r="X469" s="308"/>
    </row>
    <row r="470" spans="1:24" ht="12.75">
      <c r="A470" s="306"/>
      <c r="B470" s="269"/>
      <c r="C470" s="307"/>
      <c r="D470" s="308"/>
      <c r="E470" s="308"/>
      <c r="F470" s="308"/>
      <c r="G470" s="308"/>
      <c r="H470" s="309"/>
      <c r="I470" s="308"/>
      <c r="J470" s="308"/>
      <c r="K470" s="308"/>
      <c r="L470" s="308"/>
      <c r="M470" s="309"/>
      <c r="N470" s="308"/>
      <c r="O470" s="308"/>
      <c r="P470" s="308"/>
      <c r="Q470" s="309"/>
      <c r="R470" s="310"/>
      <c r="S470" s="308"/>
      <c r="T470" s="308"/>
      <c r="U470" s="308"/>
      <c r="V470" s="308"/>
      <c r="W470" s="308"/>
      <c r="X470" s="308"/>
    </row>
    <row r="471" spans="1:24" ht="12.75">
      <c r="A471" s="306"/>
      <c r="B471" s="269"/>
      <c r="C471" s="307"/>
      <c r="D471" s="308"/>
      <c r="E471" s="308"/>
      <c r="F471" s="308"/>
      <c r="G471" s="308"/>
      <c r="H471" s="309"/>
      <c r="I471" s="308"/>
      <c r="J471" s="308"/>
      <c r="K471" s="308"/>
      <c r="L471" s="308"/>
      <c r="M471" s="309"/>
      <c r="N471" s="308"/>
      <c r="O471" s="308"/>
      <c r="P471" s="308"/>
      <c r="Q471" s="309"/>
      <c r="R471" s="310"/>
      <c r="S471" s="308"/>
      <c r="T471" s="308"/>
      <c r="U471" s="308"/>
      <c r="V471" s="308"/>
      <c r="W471" s="308"/>
      <c r="X471" s="308"/>
    </row>
    <row r="472" spans="1:24" ht="12.75">
      <c r="A472" s="306"/>
      <c r="B472" s="269"/>
      <c r="C472" s="307"/>
      <c r="D472" s="308"/>
      <c r="E472" s="308"/>
      <c r="F472" s="308"/>
      <c r="G472" s="308"/>
      <c r="H472" s="309"/>
      <c r="I472" s="308"/>
      <c r="J472" s="308"/>
      <c r="K472" s="308"/>
      <c r="L472" s="308"/>
      <c r="M472" s="309"/>
      <c r="N472" s="308"/>
      <c r="O472" s="308"/>
      <c r="P472" s="308"/>
      <c r="Q472" s="309"/>
      <c r="R472" s="310"/>
      <c r="S472" s="308"/>
      <c r="T472" s="308"/>
      <c r="U472" s="308"/>
      <c r="V472" s="308"/>
      <c r="W472" s="308"/>
      <c r="X472" s="308"/>
    </row>
    <row r="473" spans="1:24" ht="12.75">
      <c r="A473" s="306"/>
      <c r="B473" s="269"/>
      <c r="C473" s="307"/>
      <c r="D473" s="308"/>
      <c r="E473" s="308"/>
      <c r="F473" s="308"/>
      <c r="G473" s="308"/>
      <c r="H473" s="309"/>
      <c r="I473" s="308"/>
      <c r="J473" s="308"/>
      <c r="K473" s="308"/>
      <c r="L473" s="308"/>
      <c r="M473" s="309"/>
      <c r="N473" s="308"/>
      <c r="O473" s="308"/>
      <c r="P473" s="308"/>
      <c r="Q473" s="309"/>
      <c r="R473" s="310"/>
      <c r="S473" s="308"/>
      <c r="T473" s="308"/>
      <c r="U473" s="308"/>
      <c r="V473" s="308"/>
      <c r="W473" s="308"/>
      <c r="X473" s="308"/>
    </row>
    <row r="474" spans="1:24" ht="12.75">
      <c r="A474" s="306"/>
      <c r="B474" s="269"/>
      <c r="C474" s="307"/>
      <c r="D474" s="308"/>
      <c r="E474" s="308"/>
      <c r="F474" s="308"/>
      <c r="G474" s="308"/>
      <c r="H474" s="309"/>
      <c r="I474" s="308"/>
      <c r="J474" s="308"/>
      <c r="K474" s="308"/>
      <c r="L474" s="308"/>
      <c r="M474" s="309"/>
      <c r="N474" s="308"/>
      <c r="O474" s="308"/>
      <c r="P474" s="308"/>
      <c r="Q474" s="309"/>
      <c r="R474" s="310"/>
      <c r="S474" s="308"/>
      <c r="T474" s="308"/>
      <c r="U474" s="308"/>
      <c r="V474" s="308"/>
      <c r="W474" s="308"/>
      <c r="X474" s="308"/>
    </row>
    <row r="475" spans="1:24" ht="12.75">
      <c r="A475" s="306"/>
      <c r="B475" s="269"/>
      <c r="C475" s="307"/>
      <c r="D475" s="308"/>
      <c r="E475" s="308"/>
      <c r="F475" s="308"/>
      <c r="G475" s="308"/>
      <c r="H475" s="309"/>
      <c r="I475" s="308"/>
      <c r="J475" s="308"/>
      <c r="K475" s="308"/>
      <c r="L475" s="308"/>
      <c r="M475" s="309"/>
      <c r="N475" s="308"/>
      <c r="O475" s="308"/>
      <c r="P475" s="308"/>
      <c r="Q475" s="309"/>
      <c r="R475" s="310"/>
      <c r="S475" s="308"/>
      <c r="T475" s="308"/>
      <c r="U475" s="308"/>
      <c r="V475" s="308"/>
      <c r="W475" s="308"/>
      <c r="X475" s="308"/>
    </row>
    <row r="476" spans="1:24" ht="12.75">
      <c r="A476" s="306"/>
      <c r="B476" s="269"/>
      <c r="C476" s="307"/>
      <c r="D476" s="308"/>
      <c r="E476" s="308"/>
      <c r="F476" s="308"/>
      <c r="G476" s="308"/>
      <c r="H476" s="309"/>
      <c r="I476" s="308"/>
      <c r="J476" s="308"/>
      <c r="K476" s="308"/>
      <c r="L476" s="308"/>
      <c r="M476" s="309"/>
      <c r="N476" s="308"/>
      <c r="O476" s="308"/>
      <c r="P476" s="308"/>
      <c r="Q476" s="309"/>
      <c r="R476" s="310"/>
      <c r="S476" s="308"/>
      <c r="T476" s="308"/>
      <c r="U476" s="308"/>
      <c r="V476" s="308"/>
      <c r="W476" s="308"/>
      <c r="X476" s="308"/>
    </row>
    <row r="477" spans="1:24" ht="12.75">
      <c r="A477" s="306"/>
      <c r="B477" s="269"/>
      <c r="C477" s="307"/>
      <c r="D477" s="308"/>
      <c r="E477" s="308"/>
      <c r="F477" s="308"/>
      <c r="G477" s="308"/>
      <c r="H477" s="309"/>
      <c r="I477" s="308"/>
      <c r="J477" s="308"/>
      <c r="K477" s="308"/>
      <c r="L477" s="308"/>
      <c r="M477" s="309"/>
      <c r="N477" s="308"/>
      <c r="O477" s="308"/>
      <c r="P477" s="308"/>
      <c r="Q477" s="309"/>
      <c r="R477" s="310"/>
      <c r="S477" s="308"/>
      <c r="T477" s="308"/>
      <c r="U477" s="308"/>
      <c r="V477" s="308"/>
      <c r="W477" s="308"/>
      <c r="X477" s="308"/>
    </row>
    <row r="478" spans="1:24" ht="12.75">
      <c r="A478" s="306"/>
      <c r="B478" s="269"/>
      <c r="C478" s="307"/>
      <c r="D478" s="308"/>
      <c r="E478" s="308"/>
      <c r="F478" s="308"/>
      <c r="G478" s="308"/>
      <c r="H478" s="309"/>
      <c r="I478" s="308"/>
      <c r="J478" s="308"/>
      <c r="K478" s="308"/>
      <c r="L478" s="308"/>
      <c r="M478" s="309"/>
      <c r="N478" s="308"/>
      <c r="O478" s="308"/>
      <c r="P478" s="308"/>
      <c r="Q478" s="309"/>
      <c r="R478" s="310"/>
      <c r="S478" s="308"/>
      <c r="T478" s="308"/>
      <c r="U478" s="308"/>
      <c r="V478" s="308"/>
      <c r="W478" s="308"/>
      <c r="X478" s="308"/>
    </row>
    <row r="479" spans="1:24" ht="12.75">
      <c r="A479" s="306"/>
      <c r="B479" s="269"/>
      <c r="C479" s="307"/>
      <c r="D479" s="308"/>
      <c r="E479" s="308"/>
      <c r="F479" s="308"/>
      <c r="G479" s="308"/>
      <c r="H479" s="309"/>
      <c r="I479" s="308"/>
      <c r="J479" s="308"/>
      <c r="K479" s="308"/>
      <c r="L479" s="308"/>
      <c r="M479" s="309"/>
      <c r="N479" s="308"/>
      <c r="O479" s="308"/>
      <c r="P479" s="308"/>
      <c r="Q479" s="309"/>
      <c r="R479" s="310"/>
      <c r="S479" s="308"/>
      <c r="T479" s="308"/>
      <c r="U479" s="308"/>
      <c r="V479" s="308"/>
      <c r="W479" s="308"/>
      <c r="X479" s="308"/>
    </row>
    <row r="480" spans="1:24" ht="12.75">
      <c r="A480" s="306"/>
      <c r="B480" s="269"/>
      <c r="C480" s="307"/>
      <c r="D480" s="308"/>
      <c r="E480" s="308"/>
      <c r="F480" s="308"/>
      <c r="G480" s="308"/>
      <c r="H480" s="309"/>
      <c r="I480" s="308"/>
      <c r="J480" s="308"/>
      <c r="K480" s="308"/>
      <c r="L480" s="308"/>
      <c r="M480" s="309"/>
      <c r="N480" s="308"/>
      <c r="O480" s="308"/>
      <c r="P480" s="308"/>
      <c r="Q480" s="309"/>
      <c r="R480" s="310"/>
      <c r="S480" s="308"/>
      <c r="T480" s="308"/>
      <c r="U480" s="308"/>
      <c r="V480" s="308"/>
      <c r="W480" s="308"/>
      <c r="X480" s="308"/>
    </row>
    <row r="481" spans="1:24" ht="12.75">
      <c r="A481" s="306"/>
      <c r="B481" s="269"/>
      <c r="C481" s="307"/>
      <c r="D481" s="308"/>
      <c r="E481" s="308"/>
      <c r="F481" s="308"/>
      <c r="G481" s="308"/>
      <c r="H481" s="309"/>
      <c r="I481" s="308"/>
      <c r="J481" s="308"/>
      <c r="K481" s="308"/>
      <c r="L481" s="308"/>
      <c r="M481" s="309"/>
      <c r="N481" s="308"/>
      <c r="O481" s="308"/>
      <c r="P481" s="308"/>
      <c r="Q481" s="309"/>
      <c r="R481" s="310"/>
      <c r="S481" s="308"/>
      <c r="T481" s="308"/>
      <c r="U481" s="308"/>
      <c r="V481" s="308"/>
      <c r="W481" s="308"/>
      <c r="X481" s="308"/>
    </row>
    <row r="482" spans="1:24" ht="12.75">
      <c r="A482" s="306"/>
      <c r="B482" s="269"/>
      <c r="C482" s="307"/>
      <c r="D482" s="308"/>
      <c r="E482" s="308"/>
      <c r="F482" s="308"/>
      <c r="G482" s="308"/>
      <c r="H482" s="309"/>
      <c r="I482" s="308"/>
      <c r="J482" s="308"/>
      <c r="K482" s="308"/>
      <c r="L482" s="308"/>
      <c r="M482" s="309"/>
      <c r="N482" s="308"/>
      <c r="O482" s="308"/>
      <c r="P482" s="308"/>
      <c r="Q482" s="309"/>
      <c r="R482" s="310"/>
      <c r="S482" s="308"/>
      <c r="T482" s="308"/>
      <c r="U482" s="308"/>
      <c r="V482" s="308"/>
      <c r="W482" s="308"/>
      <c r="X482" s="308"/>
    </row>
    <row r="483" spans="1:24" ht="12.75">
      <c r="A483" s="306"/>
      <c r="B483" s="269"/>
      <c r="C483" s="307"/>
      <c r="D483" s="308"/>
      <c r="E483" s="308"/>
      <c r="F483" s="308"/>
      <c r="G483" s="308"/>
      <c r="H483" s="309"/>
      <c r="I483" s="308"/>
      <c r="J483" s="308"/>
      <c r="K483" s="308"/>
      <c r="L483" s="308"/>
      <c r="M483" s="309"/>
      <c r="N483" s="308"/>
      <c r="O483" s="308"/>
      <c r="P483" s="308"/>
      <c r="Q483" s="309"/>
      <c r="R483" s="310"/>
      <c r="S483" s="308"/>
      <c r="T483" s="308"/>
      <c r="U483" s="308"/>
      <c r="V483" s="308"/>
      <c r="W483" s="308"/>
      <c r="X483" s="308"/>
    </row>
    <row r="484" spans="1:24" ht="12.75">
      <c r="A484" s="306"/>
      <c r="B484" s="269"/>
      <c r="C484" s="307"/>
      <c r="D484" s="308"/>
      <c r="E484" s="308"/>
      <c r="F484" s="308"/>
      <c r="G484" s="308"/>
      <c r="H484" s="309"/>
      <c r="I484" s="308"/>
      <c r="J484" s="308"/>
      <c r="K484" s="308"/>
      <c r="L484" s="308"/>
      <c r="M484" s="309"/>
      <c r="N484" s="308"/>
      <c r="O484" s="308"/>
      <c r="P484" s="308"/>
      <c r="Q484" s="309"/>
      <c r="R484" s="310"/>
      <c r="S484" s="308"/>
      <c r="T484" s="308"/>
      <c r="U484" s="308"/>
      <c r="V484" s="308"/>
      <c r="W484" s="308"/>
      <c r="X484" s="308"/>
    </row>
    <row r="485" spans="1:24" ht="12.75">
      <c r="A485" s="306"/>
      <c r="B485" s="269"/>
      <c r="C485" s="307"/>
      <c r="D485" s="308"/>
      <c r="E485" s="308"/>
      <c r="F485" s="308"/>
      <c r="G485" s="308"/>
      <c r="H485" s="309"/>
      <c r="I485" s="308"/>
      <c r="J485" s="308"/>
      <c r="K485" s="308"/>
      <c r="L485" s="308"/>
      <c r="M485" s="309"/>
      <c r="N485" s="308"/>
      <c r="O485" s="308"/>
      <c r="P485" s="308"/>
      <c r="Q485" s="309"/>
      <c r="R485" s="310"/>
      <c r="S485" s="308"/>
      <c r="T485" s="308"/>
      <c r="U485" s="308"/>
      <c r="V485" s="308"/>
      <c r="W485" s="308"/>
      <c r="X485" s="308"/>
    </row>
    <row r="486" spans="1:24" ht="12.75">
      <c r="A486" s="306"/>
      <c r="B486" s="269"/>
      <c r="C486" s="307"/>
      <c r="D486" s="308"/>
      <c r="E486" s="308"/>
      <c r="F486" s="308"/>
      <c r="G486" s="308"/>
      <c r="H486" s="309"/>
      <c r="I486" s="308"/>
      <c r="J486" s="308"/>
      <c r="K486" s="308"/>
      <c r="L486" s="308"/>
      <c r="M486" s="309"/>
      <c r="N486" s="308"/>
      <c r="O486" s="308"/>
      <c r="P486" s="308"/>
      <c r="Q486" s="309"/>
      <c r="R486" s="310"/>
      <c r="S486" s="308"/>
      <c r="T486" s="308"/>
      <c r="U486" s="308"/>
      <c r="V486" s="308"/>
      <c r="W486" s="308"/>
      <c r="X486" s="308"/>
    </row>
    <row r="487" spans="1:24" ht="12.75">
      <c r="A487" s="306"/>
      <c r="B487" s="269"/>
      <c r="C487" s="307"/>
      <c r="D487" s="308"/>
      <c r="E487" s="308"/>
      <c r="F487" s="308"/>
      <c r="G487" s="308"/>
      <c r="H487" s="309"/>
      <c r="I487" s="308"/>
      <c r="J487" s="308"/>
      <c r="K487" s="308"/>
      <c r="L487" s="308"/>
      <c r="M487" s="309"/>
      <c r="N487" s="308"/>
      <c r="O487" s="308"/>
      <c r="P487" s="308"/>
      <c r="Q487" s="309"/>
      <c r="R487" s="310"/>
      <c r="S487" s="308"/>
      <c r="T487" s="308"/>
      <c r="U487" s="308"/>
      <c r="V487" s="308"/>
      <c r="W487" s="308"/>
      <c r="X487" s="308"/>
    </row>
    <row r="488" spans="1:24" ht="12.75">
      <c r="A488" s="306"/>
      <c r="B488" s="269"/>
      <c r="C488" s="307"/>
      <c r="D488" s="308"/>
      <c r="E488" s="308"/>
      <c r="F488" s="308"/>
      <c r="G488" s="308"/>
      <c r="H488" s="309"/>
      <c r="I488" s="308"/>
      <c r="J488" s="308"/>
      <c r="K488" s="308"/>
      <c r="L488" s="308"/>
      <c r="M488" s="309"/>
      <c r="N488" s="308"/>
      <c r="O488" s="308"/>
      <c r="P488" s="308"/>
      <c r="Q488" s="309"/>
      <c r="R488" s="310"/>
      <c r="S488" s="308"/>
      <c r="T488" s="308"/>
      <c r="U488" s="308"/>
      <c r="V488" s="308"/>
      <c r="W488" s="308"/>
      <c r="X488" s="308"/>
    </row>
    <row r="489" spans="1:24" ht="12.75">
      <c r="A489" s="306"/>
      <c r="B489" s="269"/>
      <c r="C489" s="307"/>
      <c r="D489" s="308"/>
      <c r="E489" s="308"/>
      <c r="F489" s="308"/>
      <c r="G489" s="308"/>
      <c r="H489" s="309"/>
      <c r="I489" s="308"/>
      <c r="J489" s="308"/>
      <c r="K489" s="308"/>
      <c r="L489" s="308"/>
      <c r="M489" s="309"/>
      <c r="N489" s="308"/>
      <c r="O489" s="308"/>
      <c r="P489" s="308"/>
      <c r="Q489" s="309"/>
      <c r="R489" s="310"/>
      <c r="S489" s="308"/>
      <c r="T489" s="308"/>
      <c r="U489" s="308"/>
      <c r="V489" s="308"/>
      <c r="W489" s="308"/>
      <c r="X489" s="308"/>
    </row>
    <row r="490" spans="1:24" ht="12.75">
      <c r="A490" s="306"/>
      <c r="B490" s="269"/>
      <c r="C490" s="307"/>
      <c r="D490" s="308"/>
      <c r="E490" s="308"/>
      <c r="F490" s="308"/>
      <c r="G490" s="308"/>
      <c r="H490" s="309"/>
      <c r="I490" s="308"/>
      <c r="J490" s="308"/>
      <c r="K490" s="308"/>
      <c r="L490" s="308"/>
      <c r="M490" s="309"/>
      <c r="N490" s="308"/>
      <c r="O490" s="308"/>
      <c r="P490" s="308"/>
      <c r="Q490" s="309"/>
      <c r="R490" s="310"/>
      <c r="S490" s="308"/>
      <c r="T490" s="308"/>
      <c r="U490" s="308"/>
      <c r="V490" s="308"/>
      <c r="W490" s="308"/>
      <c r="X490" s="308"/>
    </row>
    <row r="491" spans="1:24" ht="12.75">
      <c r="A491" s="306"/>
      <c r="B491" s="269"/>
      <c r="C491" s="307"/>
      <c r="D491" s="308"/>
      <c r="E491" s="308"/>
      <c r="F491" s="308"/>
      <c r="G491" s="308"/>
      <c r="H491" s="309"/>
      <c r="I491" s="308"/>
      <c r="J491" s="308"/>
      <c r="K491" s="308"/>
      <c r="L491" s="308"/>
      <c r="M491" s="309"/>
      <c r="N491" s="308"/>
      <c r="O491" s="308"/>
      <c r="P491" s="308"/>
      <c r="Q491" s="309"/>
      <c r="R491" s="310"/>
      <c r="S491" s="308"/>
      <c r="T491" s="308"/>
      <c r="U491" s="308"/>
      <c r="V491" s="308"/>
      <c r="W491" s="308"/>
      <c r="X491" s="308"/>
    </row>
    <row r="492" spans="1:24" ht="12.75">
      <c r="A492" s="306"/>
      <c r="B492" s="269"/>
      <c r="C492" s="307"/>
      <c r="D492" s="308"/>
      <c r="E492" s="308"/>
      <c r="F492" s="308"/>
      <c r="G492" s="308"/>
      <c r="H492" s="309"/>
      <c r="I492" s="308"/>
      <c r="J492" s="308"/>
      <c r="K492" s="308"/>
      <c r="L492" s="308"/>
      <c r="M492" s="309"/>
      <c r="N492" s="308"/>
      <c r="O492" s="308"/>
      <c r="P492" s="308"/>
      <c r="Q492" s="309"/>
      <c r="R492" s="310"/>
      <c r="S492" s="308"/>
      <c r="T492" s="308"/>
      <c r="U492" s="308"/>
      <c r="V492" s="308"/>
      <c r="W492" s="308"/>
      <c r="X492" s="308"/>
    </row>
    <row r="493" spans="1:24" ht="12.75">
      <c r="A493" s="306"/>
      <c r="B493" s="269"/>
      <c r="C493" s="307"/>
      <c r="D493" s="308"/>
      <c r="E493" s="308"/>
      <c r="F493" s="308"/>
      <c r="G493" s="308"/>
      <c r="H493" s="309"/>
      <c r="I493" s="308"/>
      <c r="J493" s="308"/>
      <c r="K493" s="308"/>
      <c r="L493" s="308"/>
      <c r="M493" s="309"/>
      <c r="N493" s="308"/>
      <c r="O493" s="308"/>
      <c r="P493" s="308"/>
      <c r="Q493" s="309"/>
      <c r="R493" s="310"/>
      <c r="S493" s="308"/>
      <c r="T493" s="308"/>
      <c r="U493" s="308"/>
      <c r="V493" s="308"/>
      <c r="W493" s="308"/>
      <c r="X493" s="308"/>
    </row>
    <row r="494" spans="1:24" ht="12.75">
      <c r="A494" s="306"/>
      <c r="B494" s="269"/>
      <c r="C494" s="307"/>
      <c r="D494" s="308"/>
      <c r="E494" s="308"/>
      <c r="F494" s="308"/>
      <c r="G494" s="308"/>
      <c r="H494" s="309"/>
      <c r="I494" s="308"/>
      <c r="J494" s="308"/>
      <c r="K494" s="308"/>
      <c r="L494" s="308"/>
      <c r="M494" s="309"/>
      <c r="N494" s="308"/>
      <c r="O494" s="308"/>
      <c r="P494" s="308"/>
      <c r="Q494" s="309"/>
      <c r="R494" s="310"/>
      <c r="S494" s="308"/>
      <c r="T494" s="308"/>
      <c r="U494" s="308"/>
      <c r="V494" s="308"/>
      <c r="W494" s="308"/>
      <c r="X494" s="308"/>
    </row>
    <row r="495" spans="1:24" ht="12.75">
      <c r="A495" s="306"/>
      <c r="B495" s="269"/>
      <c r="C495" s="307"/>
      <c r="D495" s="308"/>
      <c r="E495" s="308"/>
      <c r="F495" s="308"/>
      <c r="G495" s="308"/>
      <c r="H495" s="309"/>
      <c r="I495" s="308"/>
      <c r="J495" s="308"/>
      <c r="K495" s="308"/>
      <c r="L495" s="308"/>
      <c r="M495" s="309"/>
      <c r="N495" s="308"/>
      <c r="O495" s="308"/>
      <c r="P495" s="308"/>
      <c r="Q495" s="309"/>
      <c r="R495" s="310"/>
      <c r="S495" s="308"/>
      <c r="T495" s="308"/>
      <c r="U495" s="308"/>
      <c r="V495" s="308"/>
      <c r="W495" s="308"/>
      <c r="X495" s="308"/>
    </row>
  </sheetData>
  <sheetProtection/>
  <dataValidations count="1">
    <dataValidation type="list" allowBlank="1" showInputMessage="1" showErrorMessage="1" errorTitle="Erro" error="Categoria inválida! Selecione uma da lista." sqref="F402">
      <formula1>$Q$10:$Q$31</formula1>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62"/>
  <sheetViews>
    <sheetView zoomScalePageLayoutView="0" workbookViewId="0" topLeftCell="A1">
      <selection activeCell="D6" sqref="D6"/>
    </sheetView>
  </sheetViews>
  <sheetFormatPr defaultColWidth="9.140625" defaultRowHeight="12.75"/>
  <cols>
    <col min="1" max="1" width="9.140625" style="50" customWidth="1"/>
    <col min="2" max="2" width="32.28125" style="50" customWidth="1"/>
    <col min="3" max="16" width="9.140625" style="50" customWidth="1"/>
    <col min="17" max="17" width="10.140625" style="60" bestFit="1" customWidth="1"/>
    <col min="18" max="18" width="10.140625" style="50" bestFit="1" customWidth="1"/>
    <col min="19" max="25" width="9.140625" style="50" customWidth="1"/>
    <col min="26" max="16384" width="9.140625" style="50" customWidth="1"/>
  </cols>
  <sheetData>
    <row r="1" spans="1:26" ht="12.75">
      <c r="A1" s="49" t="s">
        <v>108</v>
      </c>
      <c r="B1" s="49" t="s">
        <v>109</v>
      </c>
      <c r="C1" s="49" t="s">
        <v>127</v>
      </c>
      <c r="D1" s="49" t="s">
        <v>110</v>
      </c>
      <c r="E1" s="49" t="s">
        <v>111</v>
      </c>
      <c r="F1" s="49" t="s">
        <v>112</v>
      </c>
      <c r="G1" s="49" t="s">
        <v>113</v>
      </c>
      <c r="H1" s="49" t="s">
        <v>114</v>
      </c>
      <c r="I1" s="49" t="s">
        <v>115</v>
      </c>
      <c r="J1" s="49" t="s">
        <v>116</v>
      </c>
      <c r="K1" s="49" t="s">
        <v>117</v>
      </c>
      <c r="L1" s="49" t="s">
        <v>118</v>
      </c>
      <c r="M1" s="49" t="s">
        <v>119</v>
      </c>
      <c r="N1" s="49" t="s">
        <v>120</v>
      </c>
      <c r="O1" s="49" t="s">
        <v>121</v>
      </c>
      <c r="P1" s="49" t="s">
        <v>122</v>
      </c>
      <c r="Q1" s="49" t="s">
        <v>123</v>
      </c>
      <c r="R1" s="56" t="s">
        <v>124</v>
      </c>
      <c r="S1" s="49" t="s">
        <v>125</v>
      </c>
      <c r="T1" s="49" t="s">
        <v>126</v>
      </c>
      <c r="U1" s="49" t="s">
        <v>128</v>
      </c>
      <c r="V1" s="49" t="s">
        <v>129</v>
      </c>
      <c r="W1" s="49" t="s">
        <v>130</v>
      </c>
      <c r="X1" s="49" t="s">
        <v>131</v>
      </c>
      <c r="Y1" s="49" t="s">
        <v>132</v>
      </c>
      <c r="Z1" s="49" t="s">
        <v>133</v>
      </c>
    </row>
    <row r="2" spans="1:26" ht="12.75">
      <c r="A2" s="51">
        <f>Simples!B10</f>
        <v>0</v>
      </c>
      <c r="B2" s="52" t="e">
        <f>VLOOKUP(VALUE($A2),Federados!$A$2:$W$601,COLUMN(),FALSE)</f>
        <v>#N/A</v>
      </c>
      <c r="C2" s="52" t="e">
        <f>IF(VLOOKUP(VALUE($A2),Federados!$A$2:$W$601,COLUMN(),FALSE)=0,"",VLOOKUP(VALUE($A2),Federados!$A$2:$W$601,COLUMN(),FALSE))</f>
        <v>#N/A</v>
      </c>
      <c r="D2" s="52" t="e">
        <f>IF(VLOOKUP(VALUE($A2),Federados!$A$2:$W$601,COLUMN(),FALSE)=0,"",VLOOKUP(VALUE($A2),Federados!$A$2:$W$601,COLUMN(),FALSE))</f>
        <v>#N/A</v>
      </c>
      <c r="E2" s="52" t="e">
        <f>IF(VLOOKUP(VALUE($A2),Federados!$A$2:$W$601,COLUMN(),FALSE)=0,"",VLOOKUP(VALUE($A2),Federados!$A$2:$W$601,COLUMN(),FALSE))</f>
        <v>#N/A</v>
      </c>
      <c r="F2" s="52" t="e">
        <f>IF(VLOOKUP(VALUE($A2),Federados!$A$2:$W$601,COLUMN(),FALSE)=0,"",VLOOKUP(VALUE($A2),Federados!$A$2:$W$601,COLUMN(),FALSE))</f>
        <v>#N/A</v>
      </c>
      <c r="G2" s="52" t="e">
        <f>IF(VLOOKUP(VALUE($A2),Federados!$A$2:$W$601,COLUMN(),FALSE)=0,"",VLOOKUP(VALUE($A2),Federados!$A$2:$W$601,COLUMN(),FALSE))</f>
        <v>#N/A</v>
      </c>
      <c r="H2" s="52" t="e">
        <f>IF(VLOOKUP(VALUE($A2),Federados!$A$2:$W$601,COLUMN(),FALSE)=0,"",VLOOKUP(VALUE($A2),Federados!$A$2:$W$601,COLUMN(),FALSE))</f>
        <v>#N/A</v>
      </c>
      <c r="I2" s="52" t="e">
        <f>IF(VLOOKUP(VALUE($A2),Federados!$A$2:$W$601,COLUMN(),FALSE)=0,"",VLOOKUP(VALUE($A2),Federados!$A$2:$W$601,COLUMN(),FALSE))</f>
        <v>#N/A</v>
      </c>
      <c r="J2" s="52" t="e">
        <f>IF(VLOOKUP(VALUE($A2),Federados!$A$2:$W$601,COLUMN(),FALSE)=0,"",VLOOKUP(VALUE($A2),Federados!$A$2:$W$601,COLUMN(),FALSE))</f>
        <v>#N/A</v>
      </c>
      <c r="K2" s="52" t="e">
        <f>IF(VLOOKUP(VALUE($A2),Federados!$A$2:$W$601,COLUMN(),FALSE)=0,"",VLOOKUP(VALUE($A2),Federados!$A$2:$W$601,COLUMN(),FALSE))</f>
        <v>#N/A</v>
      </c>
      <c r="L2" s="52" t="e">
        <f>IF(VLOOKUP(VALUE($A2),Federados!$A$2:$W$601,COLUMN(),FALSE)=0,"",VLOOKUP(VALUE($A2),Federados!$A$2:$W$601,COLUMN(),FALSE))</f>
        <v>#N/A</v>
      </c>
      <c r="M2" s="52" t="e">
        <f>IF(VLOOKUP(VALUE($A2),Federados!$A$2:$W$601,COLUMN(),FALSE)=0,"",VLOOKUP(VALUE($A2),Federados!$A$2:$W$601,COLUMN(),FALSE))</f>
        <v>#N/A</v>
      </c>
      <c r="N2" s="52" t="e">
        <f>IF(VLOOKUP(VALUE($A2),Federados!$A$2:$W$601,COLUMN(),FALSE)=0,"",VLOOKUP(VALUE($A2),Federados!$A$2:$W$601,COLUMN(),FALSE))</f>
        <v>#N/A</v>
      </c>
      <c r="O2" s="52" t="e">
        <f>IF(VLOOKUP(VALUE($A2),Federados!$A$2:$W$601,COLUMN(),FALSE)=0,"",VLOOKUP(VALUE($A2),Federados!$A$2:$W$601,COLUMN(),FALSE))</f>
        <v>#N/A</v>
      </c>
      <c r="P2" s="52" t="e">
        <f>IF(VLOOKUP(VALUE($A2),Federados!$A$2:$W$601,COLUMN(),FALSE)=0,"",VLOOKUP(VALUE($A2),Federados!$A$2:$W$601,COLUMN(),FALSE))</f>
        <v>#N/A</v>
      </c>
      <c r="Q2" s="57" t="e">
        <f>IF(VLOOKUP(VALUE($A2),Federados!$A$2:$W$601,COLUMN(),FALSE)=0,"",VLOOKUP(VALUE($A2),Federados!$A$2:$W$601,COLUMN(),FALSE))</f>
        <v>#N/A</v>
      </c>
      <c r="R2" s="57" t="e">
        <f>IF(VLOOKUP(VALUE($A2),Federados!$A$2:$W$601,COLUMN(),FALSE)=0,"",VLOOKUP(VALUE($A2),Federados!$A$2:$W$601,COLUMN(),FALSE))</f>
        <v>#N/A</v>
      </c>
      <c r="S2" s="52" t="e">
        <f>IF(VLOOKUP(VALUE($A2),Federados!$A$2:$W$601,COLUMN(),FALSE)=0,"",VLOOKUP(VALUE($A2),Federados!$A$2:$W$601,COLUMN(),FALSE))</f>
        <v>#N/A</v>
      </c>
      <c r="T2" s="52" t="e">
        <f>IF(VLOOKUP(VALUE($A2),Federados!$A$2:$W$601,COLUMN(),FALSE)=0,"",VLOOKUP(VALUE($A2),Federados!$A$2:$W$601,COLUMN(),FALSE))</f>
        <v>#N/A</v>
      </c>
      <c r="U2" s="52" t="e">
        <f>IF(VLOOKUP(VALUE($A2),Federados!$A$2:$W$601,COLUMN(),FALSE)=0,"",VLOOKUP(VALUE($A2),Federados!$A$2:$W$601,COLUMN(),FALSE))</f>
        <v>#N/A</v>
      </c>
      <c r="V2" s="52" t="e">
        <f>IF(VLOOKUP(VALUE($A2),Federados!$A$2:$W$601,COLUMN(),FALSE)=0,"",VLOOKUP(VALUE($A2),Federados!$A$2:$W$601,COLUMN(),FALSE))</f>
        <v>#N/A</v>
      </c>
      <c r="W2" s="52" t="e">
        <f>IF(VLOOKUP(VALUE($A2),Federados!$A$2:$W$601,COLUMN(),FALSE)=0,"",VLOOKUP(VALUE($A2),Federados!$A$2:$W$601,COLUMN(),FALSE))</f>
        <v>#N/A</v>
      </c>
      <c r="X2" s="52">
        <f>IF($A2&lt;&gt;0,Simples!G10,"")</f>
      </c>
      <c r="Y2" s="52">
        <f>IF($A2&lt;&gt;0,Simples!H10,"")</f>
      </c>
      <c r="Z2" s="52"/>
    </row>
    <row r="3" spans="1:26" ht="12.75">
      <c r="A3" s="51">
        <f>Simples!B11</f>
        <v>0</v>
      </c>
      <c r="B3" s="52" t="e">
        <f>VLOOKUP(VALUE($A3),Federados!$A$2:$W$601,COLUMN(),FALSE)</f>
        <v>#N/A</v>
      </c>
      <c r="C3" s="52" t="e">
        <f>IF(VLOOKUP(VALUE($A3),Federados!$A$2:$W$601,COLUMN(),FALSE)=0,"",VLOOKUP(VALUE($A3),Federados!$A$2:$W$601,COLUMN(),FALSE))</f>
        <v>#N/A</v>
      </c>
      <c r="D3" s="52" t="e">
        <f>IF(VLOOKUP(VALUE($A3),Federados!$A$2:$W$601,COLUMN(),FALSE)=0,"",VLOOKUP(VALUE($A3),Federados!$A$2:$W$601,COLUMN(),FALSE))</f>
        <v>#N/A</v>
      </c>
      <c r="E3" s="52" t="e">
        <f>IF(VLOOKUP(VALUE($A3),Federados!$A$2:$W$601,COLUMN(),FALSE)=0,"",VLOOKUP(VALUE($A3),Federados!$A$2:$W$601,COLUMN(),FALSE))</f>
        <v>#N/A</v>
      </c>
      <c r="F3" s="52" t="e">
        <f>IF(VLOOKUP(VALUE($A3),Federados!$A$2:$W$601,COLUMN(),FALSE)=0,"",VLOOKUP(VALUE($A3),Federados!$A$2:$W$601,COLUMN(),FALSE))</f>
        <v>#N/A</v>
      </c>
      <c r="G3" s="52" t="e">
        <f>IF(VLOOKUP(VALUE($A3),Federados!$A$2:$W$601,COLUMN(),FALSE)=0,"",VLOOKUP(VALUE($A3),Federados!$A$2:$W$601,COLUMN(),FALSE))</f>
        <v>#N/A</v>
      </c>
      <c r="H3" s="52" t="e">
        <f>IF(VLOOKUP(VALUE($A3),Federados!$A$2:$W$601,COLUMN(),FALSE)=0,"",VLOOKUP(VALUE($A3),Federados!$A$2:$W$601,COLUMN(),FALSE))</f>
        <v>#N/A</v>
      </c>
      <c r="I3" s="52" t="e">
        <f>IF(VLOOKUP(VALUE($A3),Federados!$A$2:$W$601,COLUMN(),FALSE)=0,"",VLOOKUP(VALUE($A3),Federados!$A$2:$W$601,COLUMN(),FALSE))</f>
        <v>#N/A</v>
      </c>
      <c r="J3" s="52" t="e">
        <f>IF(VLOOKUP(VALUE($A3),Federados!$A$2:$W$601,COLUMN(),FALSE)=0,"",VLOOKUP(VALUE($A3),Federados!$A$2:$W$601,COLUMN(),FALSE))</f>
        <v>#N/A</v>
      </c>
      <c r="K3" s="52" t="e">
        <f>IF(VLOOKUP(VALUE($A3),Federados!$A$2:$W$601,COLUMN(),FALSE)=0,"",VLOOKUP(VALUE($A3),Federados!$A$2:$W$601,COLUMN(),FALSE))</f>
        <v>#N/A</v>
      </c>
      <c r="L3" s="52" t="e">
        <f>IF(VLOOKUP(VALUE($A3),Federados!$A$2:$W$601,COLUMN(),FALSE)=0,"",VLOOKUP(VALUE($A3),Federados!$A$2:$W$601,COLUMN(),FALSE))</f>
        <v>#N/A</v>
      </c>
      <c r="M3" s="52" t="e">
        <f>IF(VLOOKUP(VALUE($A3),Federados!$A$2:$W$601,COLUMN(),FALSE)=0,"",VLOOKUP(VALUE($A3),Federados!$A$2:$W$601,COLUMN(),FALSE))</f>
        <v>#N/A</v>
      </c>
      <c r="N3" s="52" t="e">
        <f>IF(VLOOKUP(VALUE($A3),Federados!$A$2:$W$601,COLUMN(),FALSE)=0,"",VLOOKUP(VALUE($A3),Federados!$A$2:$W$601,COLUMN(),FALSE))</f>
        <v>#N/A</v>
      </c>
      <c r="O3" s="52" t="e">
        <f>IF(VLOOKUP(VALUE($A3),Federados!$A$2:$W$601,COLUMN(),FALSE)=0,"",VLOOKUP(VALUE($A3),Federados!$A$2:$W$601,COLUMN(),FALSE))</f>
        <v>#N/A</v>
      </c>
      <c r="P3" s="52" t="e">
        <f>IF(VLOOKUP(VALUE($A3),Federados!$A$2:$W$601,COLUMN(),FALSE)=0,"",VLOOKUP(VALUE($A3),Federados!$A$2:$W$601,COLUMN(),FALSE))</f>
        <v>#N/A</v>
      </c>
      <c r="Q3" s="57" t="e">
        <f>IF(VLOOKUP(VALUE($A3),Federados!$A$2:$W$601,COLUMN(),FALSE)=0,"",VLOOKUP(VALUE($A3),Federados!$A$2:$W$601,COLUMN(),FALSE))</f>
        <v>#N/A</v>
      </c>
      <c r="R3" s="57" t="e">
        <f>IF(VLOOKUP(VALUE($A3),Federados!$A$2:$W$601,COLUMN(),FALSE)=0,"",VLOOKUP(VALUE($A3),Federados!$A$2:$W$601,COLUMN(),FALSE))</f>
        <v>#N/A</v>
      </c>
      <c r="S3" s="52" t="e">
        <f>IF(VLOOKUP(VALUE($A3),Federados!$A$2:$W$601,COLUMN(),FALSE)=0,"",VLOOKUP(VALUE($A3),Federados!$A$2:$W$601,COLUMN(),FALSE))</f>
        <v>#N/A</v>
      </c>
      <c r="T3" s="52" t="e">
        <f>IF(VLOOKUP(VALUE($A3),Federados!$A$2:$W$601,COLUMN(),FALSE)=0,"",VLOOKUP(VALUE($A3),Federados!$A$2:$W$601,COLUMN(),FALSE))</f>
        <v>#N/A</v>
      </c>
      <c r="U3" s="52" t="e">
        <f>IF(VLOOKUP(VALUE($A3),Federados!$A$2:$W$601,COLUMN(),FALSE)=0,"",VLOOKUP(VALUE($A3),Federados!$A$2:$W$601,COLUMN(),FALSE))</f>
        <v>#N/A</v>
      </c>
      <c r="V3" s="52" t="e">
        <f>IF(VLOOKUP(VALUE($A3),Federados!$A$2:$W$601,COLUMN(),FALSE)=0,"",VLOOKUP(VALUE($A3),Federados!$A$2:$W$601,COLUMN(),FALSE))</f>
        <v>#N/A</v>
      </c>
      <c r="W3" s="52" t="e">
        <f>IF(VLOOKUP(VALUE($A3),Federados!$A$2:$W$601,COLUMN(),FALSE)=0,"",VLOOKUP(VALUE($A3),Federados!$A$2:$W$601,COLUMN(),FALSE))</f>
        <v>#N/A</v>
      </c>
      <c r="X3" s="52">
        <f>IF($A3&lt;&gt;0,Simples!G11,"")</f>
      </c>
      <c r="Y3" s="52">
        <f>IF($A3&lt;&gt;0,Simples!H11,"")</f>
      </c>
      <c r="Z3" s="52"/>
    </row>
    <row r="4" spans="1:26" ht="12.75">
      <c r="A4" s="51">
        <f>Simples!B12</f>
        <v>0</v>
      </c>
      <c r="B4" s="52" t="e">
        <f>VLOOKUP(VALUE($A4),Federados!$A$2:$W$601,COLUMN(),FALSE)</f>
        <v>#N/A</v>
      </c>
      <c r="C4" s="52" t="e">
        <f>IF(VLOOKUP(VALUE($A4),Federados!$A$2:$W$601,COLUMN(),FALSE)=0,"",VLOOKUP(VALUE($A4),Federados!$A$2:$W$601,COLUMN(),FALSE))</f>
        <v>#N/A</v>
      </c>
      <c r="D4" s="52" t="e">
        <f>IF(VLOOKUP(VALUE($A4),Federados!$A$2:$W$601,COLUMN(),FALSE)=0,"",VLOOKUP(VALUE($A4),Federados!$A$2:$W$601,COLUMN(),FALSE))</f>
        <v>#N/A</v>
      </c>
      <c r="E4" s="52" t="e">
        <f>IF(VLOOKUP(VALUE($A4),Federados!$A$2:$W$601,COLUMN(),FALSE)=0,"",VLOOKUP(VALUE($A4),Federados!$A$2:$W$601,COLUMN(),FALSE))</f>
        <v>#N/A</v>
      </c>
      <c r="F4" s="52" t="e">
        <f>IF(VLOOKUP(VALUE($A4),Federados!$A$2:$W$601,COLUMN(),FALSE)=0,"",VLOOKUP(VALUE($A4),Federados!$A$2:$W$601,COLUMN(),FALSE))</f>
        <v>#N/A</v>
      </c>
      <c r="G4" s="52" t="e">
        <f>IF(VLOOKUP(VALUE($A4),Federados!$A$2:$W$601,COLUMN(),FALSE)=0,"",VLOOKUP(VALUE($A4),Federados!$A$2:$W$601,COLUMN(),FALSE))</f>
        <v>#N/A</v>
      </c>
      <c r="H4" s="52" t="e">
        <f>IF(VLOOKUP(VALUE($A4),Federados!$A$2:$W$601,COLUMN(),FALSE)=0,"",VLOOKUP(VALUE($A4),Federados!$A$2:$W$601,COLUMN(),FALSE))</f>
        <v>#N/A</v>
      </c>
      <c r="I4" s="52" t="e">
        <f>IF(VLOOKUP(VALUE($A4),Federados!$A$2:$W$601,COLUMN(),FALSE)=0,"",VLOOKUP(VALUE($A4),Federados!$A$2:$W$601,COLUMN(),FALSE))</f>
        <v>#N/A</v>
      </c>
      <c r="J4" s="52" t="e">
        <f>IF(VLOOKUP(VALUE($A4),Federados!$A$2:$W$601,COLUMN(),FALSE)=0,"",VLOOKUP(VALUE($A4),Federados!$A$2:$W$601,COLUMN(),FALSE))</f>
        <v>#N/A</v>
      </c>
      <c r="K4" s="52" t="e">
        <f>IF(VLOOKUP(VALUE($A4),Federados!$A$2:$W$601,COLUMN(),FALSE)=0,"",VLOOKUP(VALUE($A4),Federados!$A$2:$W$601,COLUMN(),FALSE))</f>
        <v>#N/A</v>
      </c>
      <c r="L4" s="52" t="e">
        <f>IF(VLOOKUP(VALUE($A4),Federados!$A$2:$W$601,COLUMN(),FALSE)=0,"",VLOOKUP(VALUE($A4),Federados!$A$2:$W$601,COLUMN(),FALSE))</f>
        <v>#N/A</v>
      </c>
      <c r="M4" s="52" t="e">
        <f>IF(VLOOKUP(VALUE($A4),Federados!$A$2:$W$601,COLUMN(),FALSE)=0,"",VLOOKUP(VALUE($A4),Federados!$A$2:$W$601,COLUMN(),FALSE))</f>
        <v>#N/A</v>
      </c>
      <c r="N4" s="52" t="e">
        <f>IF(VLOOKUP(VALUE($A4),Federados!$A$2:$W$601,COLUMN(),FALSE)=0,"",VLOOKUP(VALUE($A4),Federados!$A$2:$W$601,COLUMN(),FALSE))</f>
        <v>#N/A</v>
      </c>
      <c r="O4" s="52" t="e">
        <f>IF(VLOOKUP(VALUE($A4),Federados!$A$2:$W$601,COLUMN(),FALSE)=0,"",VLOOKUP(VALUE($A4),Federados!$A$2:$W$601,COLUMN(),FALSE))</f>
        <v>#N/A</v>
      </c>
      <c r="P4" s="52" t="e">
        <f>IF(VLOOKUP(VALUE($A4),Federados!$A$2:$W$601,COLUMN(),FALSE)=0,"",VLOOKUP(VALUE($A4),Federados!$A$2:$W$601,COLUMN(),FALSE))</f>
        <v>#N/A</v>
      </c>
      <c r="Q4" s="57" t="e">
        <f>IF(VLOOKUP(VALUE($A4),Federados!$A$2:$W$601,COLUMN(),FALSE)=0,"",VLOOKUP(VALUE($A4),Federados!$A$2:$W$601,COLUMN(),FALSE))</f>
        <v>#N/A</v>
      </c>
      <c r="R4" s="57" t="e">
        <f>IF(VLOOKUP(VALUE($A4),Federados!$A$2:$W$601,COLUMN(),FALSE)=0,"",VLOOKUP(VALUE($A4),Federados!$A$2:$W$601,COLUMN(),FALSE))</f>
        <v>#N/A</v>
      </c>
      <c r="S4" s="52" t="e">
        <f>IF(VLOOKUP(VALUE($A4),Federados!$A$2:$W$601,COLUMN(),FALSE)=0,"",VLOOKUP(VALUE($A4),Federados!$A$2:$W$601,COLUMN(),FALSE))</f>
        <v>#N/A</v>
      </c>
      <c r="T4" s="52" t="e">
        <f>IF(VLOOKUP(VALUE($A4),Federados!$A$2:$W$601,COLUMN(),FALSE)=0,"",VLOOKUP(VALUE($A4),Federados!$A$2:$W$601,COLUMN(),FALSE))</f>
        <v>#N/A</v>
      </c>
      <c r="U4" s="52" t="e">
        <f>IF(VLOOKUP(VALUE($A4),Federados!$A$2:$W$601,COLUMN(),FALSE)=0,"",VLOOKUP(VALUE($A4),Federados!$A$2:$W$601,COLUMN(),FALSE))</f>
        <v>#N/A</v>
      </c>
      <c r="V4" s="52" t="e">
        <f>IF(VLOOKUP(VALUE($A4),Federados!$A$2:$W$601,COLUMN(),FALSE)=0,"",VLOOKUP(VALUE($A4),Federados!$A$2:$W$601,COLUMN(),FALSE))</f>
        <v>#N/A</v>
      </c>
      <c r="W4" s="52" t="e">
        <f>IF(VLOOKUP(VALUE($A4),Federados!$A$2:$W$601,COLUMN(),FALSE)=0,"",VLOOKUP(VALUE($A4),Federados!$A$2:$W$601,COLUMN(),FALSE))</f>
        <v>#N/A</v>
      </c>
      <c r="X4" s="52">
        <f>IF($A4&lt;&gt;0,Simples!G12,"")</f>
      </c>
      <c r="Y4" s="52">
        <f>IF($A4&lt;&gt;0,Simples!H12,"")</f>
      </c>
      <c r="Z4" s="52"/>
    </row>
    <row r="5" spans="1:26" ht="12.75">
      <c r="A5" s="51">
        <f>Simples!B13</f>
        <v>0</v>
      </c>
      <c r="B5" s="52" t="e">
        <f>VLOOKUP(VALUE($A5),Federados!$A$2:$W$601,COLUMN(),FALSE)</f>
        <v>#N/A</v>
      </c>
      <c r="C5" s="52" t="e">
        <f>IF(VLOOKUP(VALUE($A5),Federados!$A$2:$W$601,COLUMN(),FALSE)=0,"",VLOOKUP(VALUE($A5),Federados!$A$2:$W$601,COLUMN(),FALSE))</f>
        <v>#N/A</v>
      </c>
      <c r="D5" s="52" t="e">
        <f>IF(VLOOKUP(VALUE($A5),Federados!$A$2:$W$601,COLUMN(),FALSE)=0,"",VLOOKUP(VALUE($A5),Federados!$A$2:$W$601,COLUMN(),FALSE))</f>
        <v>#N/A</v>
      </c>
      <c r="E5" s="52" t="e">
        <f>IF(VLOOKUP(VALUE($A5),Federados!$A$2:$W$601,COLUMN(),FALSE)=0,"",VLOOKUP(VALUE($A5),Federados!$A$2:$W$601,COLUMN(),FALSE))</f>
        <v>#N/A</v>
      </c>
      <c r="F5" s="52" t="e">
        <f>IF(VLOOKUP(VALUE($A5),Federados!$A$2:$W$601,COLUMN(),FALSE)=0,"",VLOOKUP(VALUE($A5),Federados!$A$2:$W$601,COLUMN(),FALSE))</f>
        <v>#N/A</v>
      </c>
      <c r="G5" s="52" t="e">
        <f>IF(VLOOKUP(VALUE($A5),Federados!$A$2:$W$601,COLUMN(),FALSE)=0,"",VLOOKUP(VALUE($A5),Federados!$A$2:$W$601,COLUMN(),FALSE))</f>
        <v>#N/A</v>
      </c>
      <c r="H5" s="52" t="e">
        <f>IF(VLOOKUP(VALUE($A5),Federados!$A$2:$W$601,COLUMN(),FALSE)=0,"",VLOOKUP(VALUE($A5),Federados!$A$2:$W$601,COLUMN(),FALSE))</f>
        <v>#N/A</v>
      </c>
      <c r="I5" s="52" t="e">
        <f>IF(VLOOKUP(VALUE($A5),Federados!$A$2:$W$601,COLUMN(),FALSE)=0,"",VLOOKUP(VALUE($A5),Federados!$A$2:$W$601,COLUMN(),FALSE))</f>
        <v>#N/A</v>
      </c>
      <c r="J5" s="52" t="e">
        <f>IF(VLOOKUP(VALUE($A5),Federados!$A$2:$W$601,COLUMN(),FALSE)=0,"",VLOOKUP(VALUE($A5),Federados!$A$2:$W$601,COLUMN(),FALSE))</f>
        <v>#N/A</v>
      </c>
      <c r="K5" s="52" t="e">
        <f>IF(VLOOKUP(VALUE($A5),Federados!$A$2:$W$601,COLUMN(),FALSE)=0,"",VLOOKUP(VALUE($A5),Federados!$A$2:$W$601,COLUMN(),FALSE))</f>
        <v>#N/A</v>
      </c>
      <c r="L5" s="52" t="e">
        <f>IF(VLOOKUP(VALUE($A5),Federados!$A$2:$W$601,COLUMN(),FALSE)=0,"",VLOOKUP(VALUE($A5),Federados!$A$2:$W$601,COLUMN(),FALSE))</f>
        <v>#N/A</v>
      </c>
      <c r="M5" s="52" t="e">
        <f>IF(VLOOKUP(VALUE($A5),Federados!$A$2:$W$601,COLUMN(),FALSE)=0,"",VLOOKUP(VALUE($A5),Federados!$A$2:$W$601,COLUMN(),FALSE))</f>
        <v>#N/A</v>
      </c>
      <c r="N5" s="52" t="e">
        <f>IF(VLOOKUP(VALUE($A5),Federados!$A$2:$W$601,COLUMN(),FALSE)=0,"",VLOOKUP(VALUE($A5),Federados!$A$2:$W$601,COLUMN(),FALSE))</f>
        <v>#N/A</v>
      </c>
      <c r="O5" s="52" t="e">
        <f>IF(VLOOKUP(VALUE($A5),Federados!$A$2:$W$601,COLUMN(),FALSE)=0,"",VLOOKUP(VALUE($A5),Federados!$A$2:$W$601,COLUMN(),FALSE))</f>
        <v>#N/A</v>
      </c>
      <c r="P5" s="52" t="e">
        <f>IF(VLOOKUP(VALUE($A5),Federados!$A$2:$W$601,COLUMN(),FALSE)=0,"",VLOOKUP(VALUE($A5),Federados!$A$2:$W$601,COLUMN(),FALSE))</f>
        <v>#N/A</v>
      </c>
      <c r="Q5" s="57" t="e">
        <f>IF(VLOOKUP(VALUE($A5),Federados!$A$2:$W$601,COLUMN(),FALSE)=0,"",VLOOKUP(VALUE($A5),Federados!$A$2:$W$601,COLUMN(),FALSE))</f>
        <v>#N/A</v>
      </c>
      <c r="R5" s="57" t="e">
        <f>IF(VLOOKUP(VALUE($A5),Federados!$A$2:$W$601,COLUMN(),FALSE)=0,"",VLOOKUP(VALUE($A5),Federados!$A$2:$W$601,COLUMN(),FALSE))</f>
        <v>#N/A</v>
      </c>
      <c r="S5" s="52" t="e">
        <f>IF(VLOOKUP(VALUE($A5),Federados!$A$2:$W$601,COLUMN(),FALSE)=0,"",VLOOKUP(VALUE($A5),Federados!$A$2:$W$601,COLUMN(),FALSE))</f>
        <v>#N/A</v>
      </c>
      <c r="T5" s="52" t="e">
        <f>IF(VLOOKUP(VALUE($A5),Federados!$A$2:$W$601,COLUMN(),FALSE)=0,"",VLOOKUP(VALUE($A5),Federados!$A$2:$W$601,COLUMN(),FALSE))</f>
        <v>#N/A</v>
      </c>
      <c r="U5" s="52" t="e">
        <f>IF(VLOOKUP(VALUE($A5),Federados!$A$2:$W$601,COLUMN(),FALSE)=0,"",VLOOKUP(VALUE($A5),Federados!$A$2:$W$601,COLUMN(),FALSE))</f>
        <v>#N/A</v>
      </c>
      <c r="V5" s="52" t="e">
        <f>IF(VLOOKUP(VALUE($A5),Federados!$A$2:$W$601,COLUMN(),FALSE)=0,"",VLOOKUP(VALUE($A5),Federados!$A$2:$W$601,COLUMN(),FALSE))</f>
        <v>#N/A</v>
      </c>
      <c r="W5" s="52" t="e">
        <f>IF(VLOOKUP(VALUE($A5),Federados!$A$2:$W$601,COLUMN(),FALSE)=0,"",VLOOKUP(VALUE($A5),Federados!$A$2:$W$601,COLUMN(),FALSE))</f>
        <v>#N/A</v>
      </c>
      <c r="X5" s="52">
        <f>IF($A5&lt;&gt;0,Simples!G13,"")</f>
      </c>
      <c r="Y5" s="52">
        <f>IF($A5&lt;&gt;0,Simples!H13,"")</f>
      </c>
      <c r="Z5" s="52"/>
    </row>
    <row r="6" spans="1:26" ht="12.75">
      <c r="A6" s="51">
        <f>Simples!B14</f>
        <v>0</v>
      </c>
      <c r="B6" s="52" t="e">
        <f>VLOOKUP(VALUE($A6),Federados!$A$2:$W$601,COLUMN(),FALSE)</f>
        <v>#N/A</v>
      </c>
      <c r="C6" s="52" t="e">
        <f>IF(VLOOKUP(VALUE($A6),Federados!$A$2:$W$601,COLUMN(),FALSE)=0,"",VLOOKUP(VALUE($A6),Federados!$A$2:$W$601,COLUMN(),FALSE))</f>
        <v>#N/A</v>
      </c>
      <c r="D6" s="52" t="e">
        <f>IF(VLOOKUP(VALUE($A6),Federados!$A$2:$W$601,COLUMN(),FALSE)=0,"",VLOOKUP(VALUE($A6),Federados!$A$2:$W$601,COLUMN(),FALSE))</f>
        <v>#N/A</v>
      </c>
      <c r="E6" s="52" t="e">
        <f>IF(VLOOKUP(VALUE($A6),Federados!$A$2:$W$601,COLUMN(),FALSE)=0,"",VLOOKUP(VALUE($A6),Federados!$A$2:$W$601,COLUMN(),FALSE))</f>
        <v>#N/A</v>
      </c>
      <c r="F6" s="52" t="e">
        <f>IF(VLOOKUP(VALUE($A6),Federados!$A$2:$W$601,COLUMN(),FALSE)=0,"",VLOOKUP(VALUE($A6),Federados!$A$2:$W$601,COLUMN(),FALSE))</f>
        <v>#N/A</v>
      </c>
      <c r="G6" s="52" t="e">
        <f>IF(VLOOKUP(VALUE($A6),Federados!$A$2:$W$601,COLUMN(),FALSE)=0,"",VLOOKUP(VALUE($A6),Federados!$A$2:$W$601,COLUMN(),FALSE))</f>
        <v>#N/A</v>
      </c>
      <c r="H6" s="52" t="e">
        <f>IF(VLOOKUP(VALUE($A6),Federados!$A$2:$W$601,COLUMN(),FALSE)=0,"",VLOOKUP(VALUE($A6),Federados!$A$2:$W$601,COLUMN(),FALSE))</f>
        <v>#N/A</v>
      </c>
      <c r="I6" s="52" t="e">
        <f>IF(VLOOKUP(VALUE($A6),Federados!$A$2:$W$601,COLUMN(),FALSE)=0,"",VLOOKUP(VALUE($A6),Federados!$A$2:$W$601,COLUMN(),FALSE))</f>
        <v>#N/A</v>
      </c>
      <c r="J6" s="52" t="e">
        <f>IF(VLOOKUP(VALUE($A6),Federados!$A$2:$W$601,COLUMN(),FALSE)=0,"",VLOOKUP(VALUE($A6),Federados!$A$2:$W$601,COLUMN(),FALSE))</f>
        <v>#N/A</v>
      </c>
      <c r="K6" s="52" t="e">
        <f>IF(VLOOKUP(VALUE($A6),Federados!$A$2:$W$601,COLUMN(),FALSE)=0,"",VLOOKUP(VALUE($A6),Federados!$A$2:$W$601,COLUMN(),FALSE))</f>
        <v>#N/A</v>
      </c>
      <c r="L6" s="52" t="e">
        <f>IF(VLOOKUP(VALUE($A6),Federados!$A$2:$W$601,COLUMN(),FALSE)=0,"",VLOOKUP(VALUE($A6),Federados!$A$2:$W$601,COLUMN(),FALSE))</f>
        <v>#N/A</v>
      </c>
      <c r="M6" s="52" t="e">
        <f>IF(VLOOKUP(VALUE($A6),Federados!$A$2:$W$601,COLUMN(),FALSE)=0,"",VLOOKUP(VALUE($A6),Federados!$A$2:$W$601,COLUMN(),FALSE))</f>
        <v>#N/A</v>
      </c>
      <c r="N6" s="52" t="e">
        <f>IF(VLOOKUP(VALUE($A6),Federados!$A$2:$W$601,COLUMN(),FALSE)=0,"",VLOOKUP(VALUE($A6),Federados!$A$2:$W$601,COLUMN(),FALSE))</f>
        <v>#N/A</v>
      </c>
      <c r="O6" s="52" t="e">
        <f>IF(VLOOKUP(VALUE($A6),Federados!$A$2:$W$601,COLUMN(),FALSE)=0,"",VLOOKUP(VALUE($A6),Federados!$A$2:$W$601,COLUMN(),FALSE))</f>
        <v>#N/A</v>
      </c>
      <c r="P6" s="52" t="e">
        <f>IF(VLOOKUP(VALUE($A6),Federados!$A$2:$W$601,COLUMN(),FALSE)=0,"",VLOOKUP(VALUE($A6),Federados!$A$2:$W$601,COLUMN(),FALSE))</f>
        <v>#N/A</v>
      </c>
      <c r="Q6" s="57" t="e">
        <f>IF(VLOOKUP(VALUE($A6),Federados!$A$2:$W$601,COLUMN(),FALSE)=0,"",VLOOKUP(VALUE($A6),Federados!$A$2:$W$601,COLUMN(),FALSE))</f>
        <v>#N/A</v>
      </c>
      <c r="R6" s="57" t="e">
        <f>IF(VLOOKUP(VALUE($A6),Federados!$A$2:$W$601,COLUMN(),FALSE)=0,"",VLOOKUP(VALUE($A6),Federados!$A$2:$W$601,COLUMN(),FALSE))</f>
        <v>#N/A</v>
      </c>
      <c r="S6" s="52" t="e">
        <f>IF(VLOOKUP(VALUE($A6),Federados!$A$2:$W$601,COLUMN(),FALSE)=0,"",VLOOKUP(VALUE($A6),Federados!$A$2:$W$601,COLUMN(),FALSE))</f>
        <v>#N/A</v>
      </c>
      <c r="T6" s="52" t="e">
        <f>IF(VLOOKUP(VALUE($A6),Federados!$A$2:$W$601,COLUMN(),FALSE)=0,"",VLOOKUP(VALUE($A6),Federados!$A$2:$W$601,COLUMN(),FALSE))</f>
        <v>#N/A</v>
      </c>
      <c r="U6" s="52" t="e">
        <f>IF(VLOOKUP(VALUE($A6),Federados!$A$2:$W$601,COLUMN(),FALSE)=0,"",VLOOKUP(VALUE($A6),Federados!$A$2:$W$601,COLUMN(),FALSE))</f>
        <v>#N/A</v>
      </c>
      <c r="V6" s="52" t="e">
        <f>IF(VLOOKUP(VALUE($A6),Federados!$A$2:$W$601,COLUMN(),FALSE)=0,"",VLOOKUP(VALUE($A6),Federados!$A$2:$W$601,COLUMN(),FALSE))</f>
        <v>#N/A</v>
      </c>
      <c r="W6" s="52" t="e">
        <f>IF(VLOOKUP(VALUE($A6),Federados!$A$2:$W$601,COLUMN(),FALSE)=0,"",VLOOKUP(VALUE($A6),Federados!$A$2:$W$601,COLUMN(),FALSE))</f>
        <v>#N/A</v>
      </c>
      <c r="X6" s="52">
        <f>IF($A6&lt;&gt;0,Simples!G14,"")</f>
      </c>
      <c r="Y6" s="52">
        <f>IF($A6&lt;&gt;0,Simples!H14,"")</f>
      </c>
      <c r="Z6" s="52"/>
    </row>
    <row r="7" spans="1:26" ht="12.75">
      <c r="A7" s="51">
        <f>Simples!B15</f>
        <v>0</v>
      </c>
      <c r="B7" s="52" t="e">
        <f>VLOOKUP(VALUE($A7),Federados!$A$2:$W$601,COLUMN(),FALSE)</f>
        <v>#N/A</v>
      </c>
      <c r="C7" s="52" t="e">
        <f>IF(VLOOKUP(VALUE($A7),Federados!$A$2:$W$601,COLUMN(),FALSE)=0,"",VLOOKUP(VALUE($A7),Federados!$A$2:$W$601,COLUMN(),FALSE))</f>
        <v>#N/A</v>
      </c>
      <c r="D7" s="52" t="e">
        <f>IF(VLOOKUP(VALUE($A7),Federados!$A$2:$W$601,COLUMN(),FALSE)=0,"",VLOOKUP(VALUE($A7),Federados!$A$2:$W$601,COLUMN(),FALSE))</f>
        <v>#N/A</v>
      </c>
      <c r="E7" s="52" t="e">
        <f>IF(VLOOKUP(VALUE($A7),Federados!$A$2:$W$601,COLUMN(),FALSE)=0,"",VLOOKUP(VALUE($A7),Federados!$A$2:$W$601,COLUMN(),FALSE))</f>
        <v>#N/A</v>
      </c>
      <c r="F7" s="52" t="e">
        <f>IF(VLOOKUP(VALUE($A7),Federados!$A$2:$W$601,COLUMN(),FALSE)=0,"",VLOOKUP(VALUE($A7),Federados!$A$2:$W$601,COLUMN(),FALSE))</f>
        <v>#N/A</v>
      </c>
      <c r="G7" s="52" t="e">
        <f>IF(VLOOKUP(VALUE($A7),Federados!$A$2:$W$601,COLUMN(),FALSE)=0,"",VLOOKUP(VALUE($A7),Federados!$A$2:$W$601,COLUMN(),FALSE))</f>
        <v>#N/A</v>
      </c>
      <c r="H7" s="52" t="e">
        <f>IF(VLOOKUP(VALUE($A7),Federados!$A$2:$W$601,COLUMN(),FALSE)=0,"",VLOOKUP(VALUE($A7),Federados!$A$2:$W$601,COLUMN(),FALSE))</f>
        <v>#N/A</v>
      </c>
      <c r="I7" s="52" t="e">
        <f>IF(VLOOKUP(VALUE($A7),Federados!$A$2:$W$601,COLUMN(),FALSE)=0,"",VLOOKUP(VALUE($A7),Federados!$A$2:$W$601,COLUMN(),FALSE))</f>
        <v>#N/A</v>
      </c>
      <c r="J7" s="52" t="e">
        <f>IF(VLOOKUP(VALUE($A7),Federados!$A$2:$W$601,COLUMN(),FALSE)=0,"",VLOOKUP(VALUE($A7),Federados!$A$2:$W$601,COLUMN(),FALSE))</f>
        <v>#N/A</v>
      </c>
      <c r="K7" s="52" t="e">
        <f>IF(VLOOKUP(VALUE($A7),Federados!$A$2:$W$601,COLUMN(),FALSE)=0,"",VLOOKUP(VALUE($A7),Federados!$A$2:$W$601,COLUMN(),FALSE))</f>
        <v>#N/A</v>
      </c>
      <c r="L7" s="52" t="e">
        <f>IF(VLOOKUP(VALUE($A7),Federados!$A$2:$W$601,COLUMN(),FALSE)=0,"",VLOOKUP(VALUE($A7),Federados!$A$2:$W$601,COLUMN(),FALSE))</f>
        <v>#N/A</v>
      </c>
      <c r="M7" s="52" t="e">
        <f>IF(VLOOKUP(VALUE($A7),Federados!$A$2:$W$601,COLUMN(),FALSE)=0,"",VLOOKUP(VALUE($A7),Federados!$A$2:$W$601,COLUMN(),FALSE))</f>
        <v>#N/A</v>
      </c>
      <c r="N7" s="52" t="e">
        <f>IF(VLOOKUP(VALUE($A7),Federados!$A$2:$W$601,COLUMN(),FALSE)=0,"",VLOOKUP(VALUE($A7),Federados!$A$2:$W$601,COLUMN(),FALSE))</f>
        <v>#N/A</v>
      </c>
      <c r="O7" s="52" t="e">
        <f>IF(VLOOKUP(VALUE($A7),Federados!$A$2:$W$601,COLUMN(),FALSE)=0,"",VLOOKUP(VALUE($A7),Federados!$A$2:$W$601,COLUMN(),FALSE))</f>
        <v>#N/A</v>
      </c>
      <c r="P7" s="52" t="e">
        <f>IF(VLOOKUP(VALUE($A7),Federados!$A$2:$W$601,COLUMN(),FALSE)=0,"",VLOOKUP(VALUE($A7),Federados!$A$2:$W$601,COLUMN(),FALSE))</f>
        <v>#N/A</v>
      </c>
      <c r="Q7" s="57" t="e">
        <f>IF(VLOOKUP(VALUE($A7),Federados!$A$2:$W$601,COLUMN(),FALSE)=0,"",VLOOKUP(VALUE($A7),Federados!$A$2:$W$601,COLUMN(),FALSE))</f>
        <v>#N/A</v>
      </c>
      <c r="R7" s="57" t="e">
        <f>IF(VLOOKUP(VALUE($A7),Federados!$A$2:$W$601,COLUMN(),FALSE)=0,"",VLOOKUP(VALUE($A7),Federados!$A$2:$W$601,COLUMN(),FALSE))</f>
        <v>#N/A</v>
      </c>
      <c r="S7" s="52" t="e">
        <f>IF(VLOOKUP(VALUE($A7),Federados!$A$2:$W$601,COLUMN(),FALSE)=0,"",VLOOKUP(VALUE($A7),Federados!$A$2:$W$601,COLUMN(),FALSE))</f>
        <v>#N/A</v>
      </c>
      <c r="T7" s="52" t="e">
        <f>IF(VLOOKUP(VALUE($A7),Federados!$A$2:$W$601,COLUMN(),FALSE)=0,"",VLOOKUP(VALUE($A7),Federados!$A$2:$W$601,COLUMN(),FALSE))</f>
        <v>#N/A</v>
      </c>
      <c r="U7" s="52" t="e">
        <f>IF(VLOOKUP(VALUE($A7),Federados!$A$2:$W$601,COLUMN(),FALSE)=0,"",VLOOKUP(VALUE($A7),Federados!$A$2:$W$601,COLUMN(),FALSE))</f>
        <v>#N/A</v>
      </c>
      <c r="V7" s="52" t="e">
        <f>IF(VLOOKUP(VALUE($A7),Federados!$A$2:$W$601,COLUMN(),FALSE)=0,"",VLOOKUP(VALUE($A7),Federados!$A$2:$W$601,COLUMN(),FALSE))</f>
        <v>#N/A</v>
      </c>
      <c r="W7" s="52" t="e">
        <f>IF(VLOOKUP(VALUE($A7),Federados!$A$2:$W$601,COLUMN(),FALSE)=0,"",VLOOKUP(VALUE($A7),Federados!$A$2:$W$601,COLUMN(),FALSE))</f>
        <v>#N/A</v>
      </c>
      <c r="X7" s="52">
        <f>IF($A7&lt;&gt;0,Simples!G15,"")</f>
      </c>
      <c r="Y7" s="52">
        <f>IF($A7&lt;&gt;0,Simples!H15,"")</f>
      </c>
      <c r="Z7" s="52"/>
    </row>
    <row r="8" spans="1:26" ht="12.75">
      <c r="A8" s="51">
        <f>Simples!B16</f>
        <v>0</v>
      </c>
      <c r="B8" s="52" t="e">
        <f>VLOOKUP(VALUE($A8),Federados!$A$2:$W$601,COLUMN(),FALSE)</f>
        <v>#N/A</v>
      </c>
      <c r="C8" s="52" t="e">
        <f>IF(VLOOKUP(VALUE($A8),Federados!$A$2:$W$601,COLUMN(),FALSE)=0,"",VLOOKUP(VALUE($A8),Federados!$A$2:$W$601,COLUMN(),FALSE))</f>
        <v>#N/A</v>
      </c>
      <c r="D8" s="52" t="e">
        <f>IF(VLOOKUP(VALUE($A8),Federados!$A$2:$W$601,COLUMN(),FALSE)=0,"",VLOOKUP(VALUE($A8),Federados!$A$2:$W$601,COLUMN(),FALSE))</f>
        <v>#N/A</v>
      </c>
      <c r="E8" s="52" t="e">
        <f>IF(VLOOKUP(VALUE($A8),Federados!$A$2:$W$601,COLUMN(),FALSE)=0,"",VLOOKUP(VALUE($A8),Federados!$A$2:$W$601,COLUMN(),FALSE))</f>
        <v>#N/A</v>
      </c>
      <c r="F8" s="52" t="e">
        <f>IF(VLOOKUP(VALUE($A8),Federados!$A$2:$W$601,COLUMN(),FALSE)=0,"",VLOOKUP(VALUE($A8),Federados!$A$2:$W$601,COLUMN(),FALSE))</f>
        <v>#N/A</v>
      </c>
      <c r="G8" s="52" t="e">
        <f>IF(VLOOKUP(VALUE($A8),Federados!$A$2:$W$601,COLUMN(),FALSE)=0,"",VLOOKUP(VALUE($A8),Federados!$A$2:$W$601,COLUMN(),FALSE))</f>
        <v>#N/A</v>
      </c>
      <c r="H8" s="52" t="e">
        <f>IF(VLOOKUP(VALUE($A8),Federados!$A$2:$W$601,COLUMN(),FALSE)=0,"",VLOOKUP(VALUE($A8),Federados!$A$2:$W$601,COLUMN(),FALSE))</f>
        <v>#N/A</v>
      </c>
      <c r="I8" s="52" t="e">
        <f>IF(VLOOKUP(VALUE($A8),Federados!$A$2:$W$601,COLUMN(),FALSE)=0,"",VLOOKUP(VALUE($A8),Federados!$A$2:$W$601,COLUMN(),FALSE))</f>
        <v>#N/A</v>
      </c>
      <c r="J8" s="52" t="e">
        <f>IF(VLOOKUP(VALUE($A8),Federados!$A$2:$W$601,COLUMN(),FALSE)=0,"",VLOOKUP(VALUE($A8),Federados!$A$2:$W$601,COLUMN(),FALSE))</f>
        <v>#N/A</v>
      </c>
      <c r="K8" s="52" t="e">
        <f>IF(VLOOKUP(VALUE($A8),Federados!$A$2:$W$601,COLUMN(),FALSE)=0,"",VLOOKUP(VALUE($A8),Federados!$A$2:$W$601,COLUMN(),FALSE))</f>
        <v>#N/A</v>
      </c>
      <c r="L8" s="52" t="e">
        <f>IF(VLOOKUP(VALUE($A8),Federados!$A$2:$W$601,COLUMN(),FALSE)=0,"",VLOOKUP(VALUE($A8),Federados!$A$2:$W$601,COLUMN(),FALSE))</f>
        <v>#N/A</v>
      </c>
      <c r="M8" s="52" t="e">
        <f>IF(VLOOKUP(VALUE($A8),Federados!$A$2:$W$601,COLUMN(),FALSE)=0,"",VLOOKUP(VALUE($A8),Federados!$A$2:$W$601,COLUMN(),FALSE))</f>
        <v>#N/A</v>
      </c>
      <c r="N8" s="52" t="e">
        <f>IF(VLOOKUP(VALUE($A8),Federados!$A$2:$W$601,COLUMN(),FALSE)=0,"",VLOOKUP(VALUE($A8),Federados!$A$2:$W$601,COLUMN(),FALSE))</f>
        <v>#N/A</v>
      </c>
      <c r="O8" s="52" t="e">
        <f>IF(VLOOKUP(VALUE($A8),Federados!$A$2:$W$601,COLUMN(),FALSE)=0,"",VLOOKUP(VALUE($A8),Federados!$A$2:$W$601,COLUMN(),FALSE))</f>
        <v>#N/A</v>
      </c>
      <c r="P8" s="52" t="e">
        <f>IF(VLOOKUP(VALUE($A8),Federados!$A$2:$W$601,COLUMN(),FALSE)=0,"",VLOOKUP(VALUE($A8),Federados!$A$2:$W$601,COLUMN(),FALSE))</f>
        <v>#N/A</v>
      </c>
      <c r="Q8" s="57" t="e">
        <f>IF(VLOOKUP(VALUE($A8),Federados!$A$2:$W$601,COLUMN(),FALSE)=0,"",VLOOKUP(VALUE($A8),Federados!$A$2:$W$601,COLUMN(),FALSE))</f>
        <v>#N/A</v>
      </c>
      <c r="R8" s="57" t="e">
        <f>IF(VLOOKUP(VALUE($A8),Federados!$A$2:$W$601,COLUMN(),FALSE)=0,"",VLOOKUP(VALUE($A8),Federados!$A$2:$W$601,COLUMN(),FALSE))</f>
        <v>#N/A</v>
      </c>
      <c r="S8" s="52" t="e">
        <f>IF(VLOOKUP(VALUE($A8),Federados!$A$2:$W$601,COLUMN(),FALSE)=0,"",VLOOKUP(VALUE($A8),Federados!$A$2:$W$601,COLUMN(),FALSE))</f>
        <v>#N/A</v>
      </c>
      <c r="T8" s="52" t="e">
        <f>IF(VLOOKUP(VALUE($A8),Federados!$A$2:$W$601,COLUMN(),FALSE)=0,"",VLOOKUP(VALUE($A8),Federados!$A$2:$W$601,COLUMN(),FALSE))</f>
        <v>#N/A</v>
      </c>
      <c r="U8" s="52" t="e">
        <f>IF(VLOOKUP(VALUE($A8),Federados!$A$2:$W$601,COLUMN(),FALSE)=0,"",VLOOKUP(VALUE($A8),Federados!$A$2:$W$601,COLUMN(),FALSE))</f>
        <v>#N/A</v>
      </c>
      <c r="V8" s="52" t="e">
        <f>IF(VLOOKUP(VALUE($A8),Federados!$A$2:$W$601,COLUMN(),FALSE)=0,"",VLOOKUP(VALUE($A8),Federados!$A$2:$W$601,COLUMN(),FALSE))</f>
        <v>#N/A</v>
      </c>
      <c r="W8" s="52" t="e">
        <f>IF(VLOOKUP(VALUE($A8),Federados!$A$2:$W$601,COLUMN(),FALSE)=0,"",VLOOKUP(VALUE($A8),Federados!$A$2:$W$601,COLUMN(),FALSE))</f>
        <v>#N/A</v>
      </c>
      <c r="X8" s="52">
        <f>IF($A8&lt;&gt;0,Simples!G16,"")</f>
      </c>
      <c r="Y8" s="52">
        <f>IF($A8&lt;&gt;0,Simples!H16,"")</f>
      </c>
      <c r="Z8" s="52"/>
    </row>
    <row r="9" spans="1:26" ht="12.75">
      <c r="A9" s="51">
        <f>Simples!B17</f>
        <v>0</v>
      </c>
      <c r="B9" s="52" t="e">
        <f>VLOOKUP(VALUE($A9),Federados!$A$2:$W$601,COLUMN(),FALSE)</f>
        <v>#N/A</v>
      </c>
      <c r="C9" s="52" t="e">
        <f>IF(VLOOKUP(VALUE($A9),Federados!$A$2:$W$601,COLUMN(),FALSE)=0,"",VLOOKUP(VALUE($A9),Federados!$A$2:$W$601,COLUMN(),FALSE))</f>
        <v>#N/A</v>
      </c>
      <c r="D9" s="52" t="e">
        <f>IF(VLOOKUP(VALUE($A9),Federados!$A$2:$W$601,COLUMN(),FALSE)=0,"",VLOOKUP(VALUE($A9),Federados!$A$2:$W$601,COLUMN(),FALSE))</f>
        <v>#N/A</v>
      </c>
      <c r="E9" s="52" t="e">
        <f>IF(VLOOKUP(VALUE($A9),Federados!$A$2:$W$601,COLUMN(),FALSE)=0,"",VLOOKUP(VALUE($A9),Federados!$A$2:$W$601,COLUMN(),FALSE))</f>
        <v>#N/A</v>
      </c>
      <c r="F9" s="52" t="e">
        <f>IF(VLOOKUP(VALUE($A9),Federados!$A$2:$W$601,COLUMN(),FALSE)=0,"",VLOOKUP(VALUE($A9),Federados!$A$2:$W$601,COLUMN(),FALSE))</f>
        <v>#N/A</v>
      </c>
      <c r="G9" s="52" t="e">
        <f>IF(VLOOKUP(VALUE($A9),Federados!$A$2:$W$601,COLUMN(),FALSE)=0,"",VLOOKUP(VALUE($A9),Federados!$A$2:$W$601,COLUMN(),FALSE))</f>
        <v>#N/A</v>
      </c>
      <c r="H9" s="52" t="e">
        <f>IF(VLOOKUP(VALUE($A9),Federados!$A$2:$W$601,COLUMN(),FALSE)=0,"",VLOOKUP(VALUE($A9),Federados!$A$2:$W$601,COLUMN(),FALSE))</f>
        <v>#N/A</v>
      </c>
      <c r="I9" s="52" t="e">
        <f>IF(VLOOKUP(VALUE($A9),Federados!$A$2:$W$601,COLUMN(),FALSE)=0,"",VLOOKUP(VALUE($A9),Federados!$A$2:$W$601,COLUMN(),FALSE))</f>
        <v>#N/A</v>
      </c>
      <c r="J9" s="52" t="e">
        <f>IF(VLOOKUP(VALUE($A9),Federados!$A$2:$W$601,COLUMN(),FALSE)=0,"",VLOOKUP(VALUE($A9),Federados!$A$2:$W$601,COLUMN(),FALSE))</f>
        <v>#N/A</v>
      </c>
      <c r="K9" s="52" t="e">
        <f>IF(VLOOKUP(VALUE($A9),Federados!$A$2:$W$601,COLUMN(),FALSE)=0,"",VLOOKUP(VALUE($A9),Federados!$A$2:$W$601,COLUMN(),FALSE))</f>
        <v>#N/A</v>
      </c>
      <c r="L9" s="52" t="e">
        <f>IF(VLOOKUP(VALUE($A9),Federados!$A$2:$W$601,COLUMN(),FALSE)=0,"",VLOOKUP(VALUE($A9),Federados!$A$2:$W$601,COLUMN(),FALSE))</f>
        <v>#N/A</v>
      </c>
      <c r="M9" s="52" t="e">
        <f>IF(VLOOKUP(VALUE($A9),Federados!$A$2:$W$601,COLUMN(),FALSE)=0,"",VLOOKUP(VALUE($A9),Federados!$A$2:$W$601,COLUMN(),FALSE))</f>
        <v>#N/A</v>
      </c>
      <c r="N9" s="52" t="e">
        <f>IF(VLOOKUP(VALUE($A9),Federados!$A$2:$W$601,COLUMN(),FALSE)=0,"",VLOOKUP(VALUE($A9),Federados!$A$2:$W$601,COLUMN(),FALSE))</f>
        <v>#N/A</v>
      </c>
      <c r="O9" s="52" t="e">
        <f>IF(VLOOKUP(VALUE($A9),Federados!$A$2:$W$601,COLUMN(),FALSE)=0,"",VLOOKUP(VALUE($A9),Federados!$A$2:$W$601,COLUMN(),FALSE))</f>
        <v>#N/A</v>
      </c>
      <c r="P9" s="52" t="e">
        <f>IF(VLOOKUP(VALUE($A9),Federados!$A$2:$W$601,COLUMN(),FALSE)=0,"",VLOOKUP(VALUE($A9),Federados!$A$2:$W$601,COLUMN(),FALSE))</f>
        <v>#N/A</v>
      </c>
      <c r="Q9" s="57" t="e">
        <f>IF(VLOOKUP(VALUE($A9),Federados!$A$2:$W$601,COLUMN(),FALSE)=0,"",VLOOKUP(VALUE($A9),Federados!$A$2:$W$601,COLUMN(),FALSE))</f>
        <v>#N/A</v>
      </c>
      <c r="R9" s="57" t="e">
        <f>IF(VLOOKUP(VALUE($A9),Federados!$A$2:$W$601,COLUMN(),FALSE)=0,"",VLOOKUP(VALUE($A9),Federados!$A$2:$W$601,COLUMN(),FALSE))</f>
        <v>#N/A</v>
      </c>
      <c r="S9" s="52" t="e">
        <f>IF(VLOOKUP(VALUE($A9),Federados!$A$2:$W$601,COLUMN(),FALSE)=0,"",VLOOKUP(VALUE($A9),Federados!$A$2:$W$601,COLUMN(),FALSE))</f>
        <v>#N/A</v>
      </c>
      <c r="T9" s="52" t="e">
        <f>IF(VLOOKUP(VALUE($A9),Federados!$A$2:$W$601,COLUMN(),FALSE)=0,"",VLOOKUP(VALUE($A9),Federados!$A$2:$W$601,COLUMN(),FALSE))</f>
        <v>#N/A</v>
      </c>
      <c r="U9" s="52" t="e">
        <f>IF(VLOOKUP(VALUE($A9),Federados!$A$2:$W$601,COLUMN(),FALSE)=0,"",VLOOKUP(VALUE($A9),Federados!$A$2:$W$601,COLUMN(),FALSE))</f>
        <v>#N/A</v>
      </c>
      <c r="V9" s="52" t="e">
        <f>IF(VLOOKUP(VALUE($A9),Federados!$A$2:$W$601,COLUMN(),FALSE)=0,"",VLOOKUP(VALUE($A9),Federados!$A$2:$W$601,COLUMN(),FALSE))</f>
        <v>#N/A</v>
      </c>
      <c r="W9" s="52" t="e">
        <f>IF(VLOOKUP(VALUE($A9),Federados!$A$2:$W$601,COLUMN(),FALSE)=0,"",VLOOKUP(VALUE($A9),Federados!$A$2:$W$601,COLUMN(),FALSE))</f>
        <v>#N/A</v>
      </c>
      <c r="X9" s="52">
        <f>IF($A9&lt;&gt;0,Simples!G17,"")</f>
      </c>
      <c r="Y9" s="52">
        <f>IF($A9&lt;&gt;0,Simples!H17,"")</f>
      </c>
      <c r="Z9" s="52"/>
    </row>
    <row r="10" spans="1:26" ht="12.75">
      <c r="A10" s="51">
        <f>Simples!B18</f>
        <v>0</v>
      </c>
      <c r="B10" s="52" t="e">
        <f>VLOOKUP(VALUE($A10),Federados!$A$2:$W$601,COLUMN(),FALSE)</f>
        <v>#N/A</v>
      </c>
      <c r="C10" s="52" t="e">
        <f>IF(VLOOKUP(VALUE($A10),Federados!$A$2:$W$601,COLUMN(),FALSE)=0,"",VLOOKUP(VALUE($A10),Federados!$A$2:$W$601,COLUMN(),FALSE))</f>
        <v>#N/A</v>
      </c>
      <c r="D10" s="52" t="e">
        <f>IF(VLOOKUP(VALUE($A10),Federados!$A$2:$W$601,COLUMN(),FALSE)=0,"",VLOOKUP(VALUE($A10),Federados!$A$2:$W$601,COLUMN(),FALSE))</f>
        <v>#N/A</v>
      </c>
      <c r="E10" s="52" t="e">
        <f>IF(VLOOKUP(VALUE($A10),Federados!$A$2:$W$601,COLUMN(),FALSE)=0,"",VLOOKUP(VALUE($A10),Federados!$A$2:$W$601,COLUMN(),FALSE))</f>
        <v>#N/A</v>
      </c>
      <c r="F10" s="52" t="e">
        <f>IF(VLOOKUP(VALUE($A10),Federados!$A$2:$W$601,COLUMN(),FALSE)=0,"",VLOOKUP(VALUE($A10),Federados!$A$2:$W$601,COLUMN(),FALSE))</f>
        <v>#N/A</v>
      </c>
      <c r="G10" s="52" t="e">
        <f>IF(VLOOKUP(VALUE($A10),Federados!$A$2:$W$601,COLUMN(),FALSE)=0,"",VLOOKUP(VALUE($A10),Federados!$A$2:$W$601,COLUMN(),FALSE))</f>
        <v>#N/A</v>
      </c>
      <c r="H10" s="52" t="e">
        <f>IF(VLOOKUP(VALUE($A10),Federados!$A$2:$W$601,COLUMN(),FALSE)=0,"",VLOOKUP(VALUE($A10),Federados!$A$2:$W$601,COLUMN(),FALSE))</f>
        <v>#N/A</v>
      </c>
      <c r="I10" s="52" t="e">
        <f>IF(VLOOKUP(VALUE($A10),Federados!$A$2:$W$601,COLUMN(),FALSE)=0,"",VLOOKUP(VALUE($A10),Federados!$A$2:$W$601,COLUMN(),FALSE))</f>
        <v>#N/A</v>
      </c>
      <c r="J10" s="52" t="e">
        <f>IF(VLOOKUP(VALUE($A10),Federados!$A$2:$W$601,COLUMN(),FALSE)=0,"",VLOOKUP(VALUE($A10),Federados!$A$2:$W$601,COLUMN(),FALSE))</f>
        <v>#N/A</v>
      </c>
      <c r="K10" s="52" t="e">
        <f>IF(VLOOKUP(VALUE($A10),Federados!$A$2:$W$601,COLUMN(),FALSE)=0,"",VLOOKUP(VALUE($A10),Federados!$A$2:$W$601,COLUMN(),FALSE))</f>
        <v>#N/A</v>
      </c>
      <c r="L10" s="52" t="e">
        <f>IF(VLOOKUP(VALUE($A10),Federados!$A$2:$W$601,COLUMN(),FALSE)=0,"",VLOOKUP(VALUE($A10),Federados!$A$2:$W$601,COLUMN(),FALSE))</f>
        <v>#N/A</v>
      </c>
      <c r="M10" s="52" t="e">
        <f>IF(VLOOKUP(VALUE($A10),Federados!$A$2:$W$601,COLUMN(),FALSE)=0,"",VLOOKUP(VALUE($A10),Federados!$A$2:$W$601,COLUMN(),FALSE))</f>
        <v>#N/A</v>
      </c>
      <c r="N10" s="52" t="e">
        <f>IF(VLOOKUP(VALUE($A10),Federados!$A$2:$W$601,COLUMN(),FALSE)=0,"",VLOOKUP(VALUE($A10),Federados!$A$2:$W$601,COLUMN(),FALSE))</f>
        <v>#N/A</v>
      </c>
      <c r="O10" s="52" t="e">
        <f>IF(VLOOKUP(VALUE($A10),Federados!$A$2:$W$601,COLUMN(),FALSE)=0,"",VLOOKUP(VALUE($A10),Federados!$A$2:$W$601,COLUMN(),FALSE))</f>
        <v>#N/A</v>
      </c>
      <c r="P10" s="52" t="e">
        <f>IF(VLOOKUP(VALUE($A10),Federados!$A$2:$W$601,COLUMN(),FALSE)=0,"",VLOOKUP(VALUE($A10),Federados!$A$2:$W$601,COLUMN(),FALSE))</f>
        <v>#N/A</v>
      </c>
      <c r="Q10" s="57" t="e">
        <f>IF(VLOOKUP(VALUE($A10),Federados!$A$2:$W$601,COLUMN(),FALSE)=0,"",VLOOKUP(VALUE($A10),Federados!$A$2:$W$601,COLUMN(),FALSE))</f>
        <v>#N/A</v>
      </c>
      <c r="R10" s="57" t="e">
        <f>IF(VLOOKUP(VALUE($A10),Federados!$A$2:$W$601,COLUMN(),FALSE)=0,"",VLOOKUP(VALUE($A10),Federados!$A$2:$W$601,COLUMN(),FALSE))</f>
        <v>#N/A</v>
      </c>
      <c r="S10" s="52" t="e">
        <f>IF(VLOOKUP(VALUE($A10),Federados!$A$2:$W$601,COLUMN(),FALSE)=0,"",VLOOKUP(VALUE($A10),Federados!$A$2:$W$601,COLUMN(),FALSE))</f>
        <v>#N/A</v>
      </c>
      <c r="T10" s="52" t="e">
        <f>IF(VLOOKUP(VALUE($A10),Federados!$A$2:$W$601,COLUMN(),FALSE)=0,"",VLOOKUP(VALUE($A10),Federados!$A$2:$W$601,COLUMN(),FALSE))</f>
        <v>#N/A</v>
      </c>
      <c r="U10" s="52" t="e">
        <f>IF(VLOOKUP(VALUE($A10),Federados!$A$2:$W$601,COLUMN(),FALSE)=0,"",VLOOKUP(VALUE($A10),Federados!$A$2:$W$601,COLUMN(),FALSE))</f>
        <v>#N/A</v>
      </c>
      <c r="V10" s="52" t="e">
        <f>IF(VLOOKUP(VALUE($A10),Federados!$A$2:$W$601,COLUMN(),FALSE)=0,"",VLOOKUP(VALUE($A10),Federados!$A$2:$W$601,COLUMN(),FALSE))</f>
        <v>#N/A</v>
      </c>
      <c r="W10" s="52" t="e">
        <f>IF(VLOOKUP(VALUE($A10),Federados!$A$2:$W$601,COLUMN(),FALSE)=0,"",VLOOKUP(VALUE($A10),Federados!$A$2:$W$601,COLUMN(),FALSE))</f>
        <v>#N/A</v>
      </c>
      <c r="X10" s="52">
        <f>IF($A10&lt;&gt;0,Simples!G18,"")</f>
      </c>
      <c r="Y10" s="52">
        <f>IF($A10&lt;&gt;0,Simples!H18,"")</f>
      </c>
      <c r="Z10" s="52"/>
    </row>
    <row r="11" spans="1:26" ht="12.75">
      <c r="A11" s="51">
        <f>Simples!B19</f>
        <v>0</v>
      </c>
      <c r="B11" s="52" t="e">
        <f>VLOOKUP(VALUE($A11),Federados!$A$2:$W$601,COLUMN(),FALSE)</f>
        <v>#N/A</v>
      </c>
      <c r="C11" s="52" t="e">
        <f>IF(VLOOKUP(VALUE($A11),Federados!$A$2:$W$601,COLUMN(),FALSE)=0,"",VLOOKUP(VALUE($A11),Federados!$A$2:$W$601,COLUMN(),FALSE))</f>
        <v>#N/A</v>
      </c>
      <c r="D11" s="52" t="e">
        <f>IF(VLOOKUP(VALUE($A11),Federados!$A$2:$W$601,COLUMN(),FALSE)=0,"",VLOOKUP(VALUE($A11),Federados!$A$2:$W$601,COLUMN(),FALSE))</f>
        <v>#N/A</v>
      </c>
      <c r="E11" s="52" t="e">
        <f>IF(VLOOKUP(VALUE($A11),Federados!$A$2:$W$601,COLUMN(),FALSE)=0,"",VLOOKUP(VALUE($A11),Federados!$A$2:$W$601,COLUMN(),FALSE))</f>
        <v>#N/A</v>
      </c>
      <c r="F11" s="52" t="e">
        <f>IF(VLOOKUP(VALUE($A11),Federados!$A$2:$W$601,COLUMN(),FALSE)=0,"",VLOOKUP(VALUE($A11),Federados!$A$2:$W$601,COLUMN(),FALSE))</f>
        <v>#N/A</v>
      </c>
      <c r="G11" s="52" t="e">
        <f>IF(VLOOKUP(VALUE($A11),Federados!$A$2:$W$601,COLUMN(),FALSE)=0,"",VLOOKUP(VALUE($A11),Federados!$A$2:$W$601,COLUMN(),FALSE))</f>
        <v>#N/A</v>
      </c>
      <c r="H11" s="52" t="e">
        <f>IF(VLOOKUP(VALUE($A11),Federados!$A$2:$W$601,COLUMN(),FALSE)=0,"",VLOOKUP(VALUE($A11),Federados!$A$2:$W$601,COLUMN(),FALSE))</f>
        <v>#N/A</v>
      </c>
      <c r="I11" s="52" t="e">
        <f>IF(VLOOKUP(VALUE($A11),Federados!$A$2:$W$601,COLUMN(),FALSE)=0,"",VLOOKUP(VALUE($A11),Federados!$A$2:$W$601,COLUMN(),FALSE))</f>
        <v>#N/A</v>
      </c>
      <c r="J11" s="52" t="e">
        <f>IF(VLOOKUP(VALUE($A11),Federados!$A$2:$W$601,COLUMN(),FALSE)=0,"",VLOOKUP(VALUE($A11),Federados!$A$2:$W$601,COLUMN(),FALSE))</f>
        <v>#N/A</v>
      </c>
      <c r="K11" s="52" t="e">
        <f>IF(VLOOKUP(VALUE($A11),Federados!$A$2:$W$601,COLUMN(),FALSE)=0,"",VLOOKUP(VALUE($A11),Federados!$A$2:$W$601,COLUMN(),FALSE))</f>
        <v>#N/A</v>
      </c>
      <c r="L11" s="52" t="e">
        <f>IF(VLOOKUP(VALUE($A11),Federados!$A$2:$W$601,COLUMN(),FALSE)=0,"",VLOOKUP(VALUE($A11),Federados!$A$2:$W$601,COLUMN(),FALSE))</f>
        <v>#N/A</v>
      </c>
      <c r="M11" s="52" t="e">
        <f>IF(VLOOKUP(VALUE($A11),Federados!$A$2:$W$601,COLUMN(),FALSE)=0,"",VLOOKUP(VALUE($A11),Federados!$A$2:$W$601,COLUMN(),FALSE))</f>
        <v>#N/A</v>
      </c>
      <c r="N11" s="52" t="e">
        <f>IF(VLOOKUP(VALUE($A11),Federados!$A$2:$W$601,COLUMN(),FALSE)=0,"",VLOOKUP(VALUE($A11),Federados!$A$2:$W$601,COLUMN(),FALSE))</f>
        <v>#N/A</v>
      </c>
      <c r="O11" s="52" t="e">
        <f>IF(VLOOKUP(VALUE($A11),Federados!$A$2:$W$601,COLUMN(),FALSE)=0,"",VLOOKUP(VALUE($A11),Federados!$A$2:$W$601,COLUMN(),FALSE))</f>
        <v>#N/A</v>
      </c>
      <c r="P11" s="52" t="e">
        <f>IF(VLOOKUP(VALUE($A11),Federados!$A$2:$W$601,COLUMN(),FALSE)=0,"",VLOOKUP(VALUE($A11),Federados!$A$2:$W$601,COLUMN(),FALSE))</f>
        <v>#N/A</v>
      </c>
      <c r="Q11" s="57" t="e">
        <f>IF(VLOOKUP(VALUE($A11),Federados!$A$2:$W$601,COLUMN(),FALSE)=0,"",VLOOKUP(VALUE($A11),Federados!$A$2:$W$601,COLUMN(),FALSE))</f>
        <v>#N/A</v>
      </c>
      <c r="R11" s="57" t="e">
        <f>IF(VLOOKUP(VALUE($A11),Federados!$A$2:$W$601,COLUMN(),FALSE)=0,"",VLOOKUP(VALUE($A11),Federados!$A$2:$W$601,COLUMN(),FALSE))</f>
        <v>#N/A</v>
      </c>
      <c r="S11" s="52" t="e">
        <f>IF(VLOOKUP(VALUE($A11),Federados!$A$2:$W$601,COLUMN(),FALSE)=0,"",VLOOKUP(VALUE($A11),Federados!$A$2:$W$601,COLUMN(),FALSE))</f>
        <v>#N/A</v>
      </c>
      <c r="T11" s="52" t="e">
        <f>IF(VLOOKUP(VALUE($A11),Federados!$A$2:$W$601,COLUMN(),FALSE)=0,"",VLOOKUP(VALUE($A11),Federados!$A$2:$W$601,COLUMN(),FALSE))</f>
        <v>#N/A</v>
      </c>
      <c r="U11" s="52" t="e">
        <f>IF(VLOOKUP(VALUE($A11),Federados!$A$2:$W$601,COLUMN(),FALSE)=0,"",VLOOKUP(VALUE($A11),Federados!$A$2:$W$601,COLUMN(),FALSE))</f>
        <v>#N/A</v>
      </c>
      <c r="V11" s="52" t="e">
        <f>IF(VLOOKUP(VALUE($A11),Federados!$A$2:$W$601,COLUMN(),FALSE)=0,"",VLOOKUP(VALUE($A11),Federados!$A$2:$W$601,COLUMN(),FALSE))</f>
        <v>#N/A</v>
      </c>
      <c r="W11" s="52" t="e">
        <f>IF(VLOOKUP(VALUE($A11),Federados!$A$2:$W$601,COLUMN(),FALSE)=0,"",VLOOKUP(VALUE($A11),Federados!$A$2:$W$601,COLUMN(),FALSE))</f>
        <v>#N/A</v>
      </c>
      <c r="X11" s="52">
        <f>IF($A11&lt;&gt;0,Simples!G19,"")</f>
      </c>
      <c r="Y11" s="52">
        <f>IF($A11&lt;&gt;0,Simples!H19,"")</f>
      </c>
      <c r="Z11" s="52"/>
    </row>
    <row r="12" spans="1:26" ht="12.75">
      <c r="A12" s="51">
        <f>Simples!B20</f>
        <v>0</v>
      </c>
      <c r="B12" s="52" t="e">
        <f>VLOOKUP(VALUE($A12),Federados!$A$2:$W$601,COLUMN(),FALSE)</f>
        <v>#N/A</v>
      </c>
      <c r="C12" s="52" t="e">
        <f>IF(VLOOKUP(VALUE($A12),Federados!$A$2:$W$601,COLUMN(),FALSE)=0,"",VLOOKUP(VALUE($A12),Federados!$A$2:$W$601,COLUMN(),FALSE))</f>
        <v>#N/A</v>
      </c>
      <c r="D12" s="52" t="e">
        <f>IF(VLOOKUP(VALUE($A12),Federados!$A$2:$W$601,COLUMN(),FALSE)=0,"",VLOOKUP(VALUE($A12),Federados!$A$2:$W$601,COLUMN(),FALSE))</f>
        <v>#N/A</v>
      </c>
      <c r="E12" s="52" t="e">
        <f>IF(VLOOKUP(VALUE($A12),Federados!$A$2:$W$601,COLUMN(),FALSE)=0,"",VLOOKUP(VALUE($A12),Federados!$A$2:$W$601,COLUMN(),FALSE))</f>
        <v>#N/A</v>
      </c>
      <c r="F12" s="52" t="e">
        <f>IF(VLOOKUP(VALUE($A12),Federados!$A$2:$W$601,COLUMN(),FALSE)=0,"",VLOOKUP(VALUE($A12),Federados!$A$2:$W$601,COLUMN(),FALSE))</f>
        <v>#N/A</v>
      </c>
      <c r="G12" s="52" t="e">
        <f>IF(VLOOKUP(VALUE($A12),Federados!$A$2:$W$601,COLUMN(),FALSE)=0,"",VLOOKUP(VALUE($A12),Federados!$A$2:$W$601,COLUMN(),FALSE))</f>
        <v>#N/A</v>
      </c>
      <c r="H12" s="52" t="e">
        <f>IF(VLOOKUP(VALUE($A12),Federados!$A$2:$W$601,COLUMN(),FALSE)=0,"",VLOOKUP(VALUE($A12),Federados!$A$2:$W$601,COLUMN(),FALSE))</f>
        <v>#N/A</v>
      </c>
      <c r="I12" s="52" t="e">
        <f>IF(VLOOKUP(VALUE($A12),Federados!$A$2:$W$601,COLUMN(),FALSE)=0,"",VLOOKUP(VALUE($A12),Federados!$A$2:$W$601,COLUMN(),FALSE))</f>
        <v>#N/A</v>
      </c>
      <c r="J12" s="52" t="e">
        <f>IF(VLOOKUP(VALUE($A12),Federados!$A$2:$W$601,COLUMN(),FALSE)=0,"",VLOOKUP(VALUE($A12),Federados!$A$2:$W$601,COLUMN(),FALSE))</f>
        <v>#N/A</v>
      </c>
      <c r="K12" s="52" t="e">
        <f>IF(VLOOKUP(VALUE($A12),Federados!$A$2:$W$601,COLUMN(),FALSE)=0,"",VLOOKUP(VALUE($A12),Federados!$A$2:$W$601,COLUMN(),FALSE))</f>
        <v>#N/A</v>
      </c>
      <c r="L12" s="52" t="e">
        <f>IF(VLOOKUP(VALUE($A12),Federados!$A$2:$W$601,COLUMN(),FALSE)=0,"",VLOOKUP(VALUE($A12),Federados!$A$2:$W$601,COLUMN(),FALSE))</f>
        <v>#N/A</v>
      </c>
      <c r="M12" s="52" t="e">
        <f>IF(VLOOKUP(VALUE($A12),Federados!$A$2:$W$601,COLUMN(),FALSE)=0,"",VLOOKUP(VALUE($A12),Federados!$A$2:$W$601,COLUMN(),FALSE))</f>
        <v>#N/A</v>
      </c>
      <c r="N12" s="52" t="e">
        <f>IF(VLOOKUP(VALUE($A12),Federados!$A$2:$W$601,COLUMN(),FALSE)=0,"",VLOOKUP(VALUE($A12),Federados!$A$2:$W$601,COLUMN(),FALSE))</f>
        <v>#N/A</v>
      </c>
      <c r="O12" s="52" t="e">
        <f>IF(VLOOKUP(VALUE($A12),Federados!$A$2:$W$601,COLUMN(),FALSE)=0,"",VLOOKUP(VALUE($A12),Federados!$A$2:$W$601,COLUMN(),FALSE))</f>
        <v>#N/A</v>
      </c>
      <c r="P12" s="52" t="e">
        <f>IF(VLOOKUP(VALUE($A12),Federados!$A$2:$W$601,COLUMN(),FALSE)=0,"",VLOOKUP(VALUE($A12),Federados!$A$2:$W$601,COLUMN(),FALSE))</f>
        <v>#N/A</v>
      </c>
      <c r="Q12" s="57" t="e">
        <f>IF(VLOOKUP(VALUE($A12),Federados!$A$2:$W$601,COLUMN(),FALSE)=0,"",VLOOKUP(VALUE($A12),Federados!$A$2:$W$601,COLUMN(),FALSE))</f>
        <v>#N/A</v>
      </c>
      <c r="R12" s="57" t="e">
        <f>IF(VLOOKUP(VALUE($A12),Federados!$A$2:$W$601,COLUMN(),FALSE)=0,"",VLOOKUP(VALUE($A12),Federados!$A$2:$W$601,COLUMN(),FALSE))</f>
        <v>#N/A</v>
      </c>
      <c r="S12" s="52" t="e">
        <f>IF(VLOOKUP(VALUE($A12),Federados!$A$2:$W$601,COLUMN(),FALSE)=0,"",VLOOKUP(VALUE($A12),Federados!$A$2:$W$601,COLUMN(),FALSE))</f>
        <v>#N/A</v>
      </c>
      <c r="T12" s="52" t="e">
        <f>IF(VLOOKUP(VALUE($A12),Federados!$A$2:$W$601,COLUMN(),FALSE)=0,"",VLOOKUP(VALUE($A12),Federados!$A$2:$W$601,COLUMN(),FALSE))</f>
        <v>#N/A</v>
      </c>
      <c r="U12" s="52" t="e">
        <f>IF(VLOOKUP(VALUE($A12),Federados!$A$2:$W$601,COLUMN(),FALSE)=0,"",VLOOKUP(VALUE($A12),Federados!$A$2:$W$601,COLUMN(),FALSE))</f>
        <v>#N/A</v>
      </c>
      <c r="V12" s="52" t="e">
        <f>IF(VLOOKUP(VALUE($A12),Federados!$A$2:$W$601,COLUMN(),FALSE)=0,"",VLOOKUP(VALUE($A12),Federados!$A$2:$W$601,COLUMN(),FALSE))</f>
        <v>#N/A</v>
      </c>
      <c r="W12" s="52" t="e">
        <f>IF(VLOOKUP(VALUE($A12),Federados!$A$2:$W$601,COLUMN(),FALSE)=0,"",VLOOKUP(VALUE($A12),Federados!$A$2:$W$601,COLUMN(),FALSE))</f>
        <v>#N/A</v>
      </c>
      <c r="X12" s="52">
        <f>IF($A12&lt;&gt;0,Simples!G20,"")</f>
      </c>
      <c r="Y12" s="52">
        <f>IF($A12&lt;&gt;0,Simples!H20,"")</f>
      </c>
      <c r="Z12" s="52"/>
    </row>
    <row r="13" spans="1:26" ht="12.75">
      <c r="A13" s="51">
        <f>Simples!B21</f>
        <v>0</v>
      </c>
      <c r="B13" s="52" t="e">
        <f>VLOOKUP(VALUE($A13),Federados!$A$2:$W$601,COLUMN(),FALSE)</f>
        <v>#N/A</v>
      </c>
      <c r="C13" s="52" t="e">
        <f>IF(VLOOKUP(VALUE($A13),Federados!$A$2:$W$601,COLUMN(),FALSE)=0,"",VLOOKUP(VALUE($A13),Federados!$A$2:$W$601,COLUMN(),FALSE))</f>
        <v>#N/A</v>
      </c>
      <c r="D13" s="52" t="e">
        <f>IF(VLOOKUP(VALUE($A13),Federados!$A$2:$W$601,COLUMN(),FALSE)=0,"",VLOOKUP(VALUE($A13),Federados!$A$2:$W$601,COLUMN(),FALSE))</f>
        <v>#N/A</v>
      </c>
      <c r="E13" s="52" t="e">
        <f>IF(VLOOKUP(VALUE($A13),Federados!$A$2:$W$601,COLUMN(),FALSE)=0,"",VLOOKUP(VALUE($A13),Federados!$A$2:$W$601,COLUMN(),FALSE))</f>
        <v>#N/A</v>
      </c>
      <c r="F13" s="52" t="e">
        <f>IF(VLOOKUP(VALUE($A13),Federados!$A$2:$W$601,COLUMN(),FALSE)=0,"",VLOOKUP(VALUE($A13),Federados!$A$2:$W$601,COLUMN(),FALSE))</f>
        <v>#N/A</v>
      </c>
      <c r="G13" s="52" t="e">
        <f>IF(VLOOKUP(VALUE($A13),Federados!$A$2:$W$601,COLUMN(),FALSE)=0,"",VLOOKUP(VALUE($A13),Federados!$A$2:$W$601,COLUMN(),FALSE))</f>
        <v>#N/A</v>
      </c>
      <c r="H13" s="52" t="e">
        <f>IF(VLOOKUP(VALUE($A13),Federados!$A$2:$W$601,COLUMN(),FALSE)=0,"",VLOOKUP(VALUE($A13),Federados!$A$2:$W$601,COLUMN(),FALSE))</f>
        <v>#N/A</v>
      </c>
      <c r="I13" s="52" t="e">
        <f>IF(VLOOKUP(VALUE($A13),Federados!$A$2:$W$601,COLUMN(),FALSE)=0,"",VLOOKUP(VALUE($A13),Federados!$A$2:$W$601,COLUMN(),FALSE))</f>
        <v>#N/A</v>
      </c>
      <c r="J13" s="52" t="e">
        <f>IF(VLOOKUP(VALUE($A13),Federados!$A$2:$W$601,COLUMN(),FALSE)=0,"",VLOOKUP(VALUE($A13),Federados!$A$2:$W$601,COLUMN(),FALSE))</f>
        <v>#N/A</v>
      </c>
      <c r="K13" s="52" t="e">
        <f>IF(VLOOKUP(VALUE($A13),Federados!$A$2:$W$601,COLUMN(),FALSE)=0,"",VLOOKUP(VALUE($A13),Federados!$A$2:$W$601,COLUMN(),FALSE))</f>
        <v>#N/A</v>
      </c>
      <c r="L13" s="52" t="e">
        <f>IF(VLOOKUP(VALUE($A13),Federados!$A$2:$W$601,COLUMN(),FALSE)=0,"",VLOOKUP(VALUE($A13),Federados!$A$2:$W$601,COLUMN(),FALSE))</f>
        <v>#N/A</v>
      </c>
      <c r="M13" s="52" t="e">
        <f>IF(VLOOKUP(VALUE($A13),Federados!$A$2:$W$601,COLUMN(),FALSE)=0,"",VLOOKUP(VALUE($A13),Federados!$A$2:$W$601,COLUMN(),FALSE))</f>
        <v>#N/A</v>
      </c>
      <c r="N13" s="52" t="e">
        <f>IF(VLOOKUP(VALUE($A13),Federados!$A$2:$W$601,COLUMN(),FALSE)=0,"",VLOOKUP(VALUE($A13),Federados!$A$2:$W$601,COLUMN(),FALSE))</f>
        <v>#N/A</v>
      </c>
      <c r="O13" s="52" t="e">
        <f>IF(VLOOKUP(VALUE($A13),Federados!$A$2:$W$601,COLUMN(),FALSE)=0,"",VLOOKUP(VALUE($A13),Federados!$A$2:$W$601,COLUMN(),FALSE))</f>
        <v>#N/A</v>
      </c>
      <c r="P13" s="52" t="e">
        <f>IF(VLOOKUP(VALUE($A13),Federados!$A$2:$W$601,COLUMN(),FALSE)=0,"",VLOOKUP(VALUE($A13),Federados!$A$2:$W$601,COLUMN(),FALSE))</f>
        <v>#N/A</v>
      </c>
      <c r="Q13" s="57" t="e">
        <f>IF(VLOOKUP(VALUE($A13),Federados!$A$2:$W$601,COLUMN(),FALSE)=0,"",VLOOKUP(VALUE($A13),Federados!$A$2:$W$601,COLUMN(),FALSE))</f>
        <v>#N/A</v>
      </c>
      <c r="R13" s="57" t="e">
        <f>IF(VLOOKUP(VALUE($A13),Federados!$A$2:$W$601,COLUMN(),FALSE)=0,"",VLOOKUP(VALUE($A13),Federados!$A$2:$W$601,COLUMN(),FALSE))</f>
        <v>#N/A</v>
      </c>
      <c r="S13" s="52" t="e">
        <f>IF(VLOOKUP(VALUE($A13),Federados!$A$2:$W$601,COLUMN(),FALSE)=0,"",VLOOKUP(VALUE($A13),Federados!$A$2:$W$601,COLUMN(),FALSE))</f>
        <v>#N/A</v>
      </c>
      <c r="T13" s="52" t="e">
        <f>IF(VLOOKUP(VALUE($A13),Federados!$A$2:$W$601,COLUMN(),FALSE)=0,"",VLOOKUP(VALUE($A13),Federados!$A$2:$W$601,COLUMN(),FALSE))</f>
        <v>#N/A</v>
      </c>
      <c r="U13" s="52" t="e">
        <f>IF(VLOOKUP(VALUE($A13),Federados!$A$2:$W$601,COLUMN(),FALSE)=0,"",VLOOKUP(VALUE($A13),Federados!$A$2:$W$601,COLUMN(),FALSE))</f>
        <v>#N/A</v>
      </c>
      <c r="V13" s="52" t="e">
        <f>IF(VLOOKUP(VALUE($A13),Federados!$A$2:$W$601,COLUMN(),FALSE)=0,"",VLOOKUP(VALUE($A13),Federados!$A$2:$W$601,COLUMN(),FALSE))</f>
        <v>#N/A</v>
      </c>
      <c r="W13" s="52" t="e">
        <f>IF(VLOOKUP(VALUE($A13),Federados!$A$2:$W$601,COLUMN(),FALSE)=0,"",VLOOKUP(VALUE($A13),Federados!$A$2:$W$601,COLUMN(),FALSE))</f>
        <v>#N/A</v>
      </c>
      <c r="X13" s="52">
        <f>IF($A13&lt;&gt;0,Simples!G21,"")</f>
      </c>
      <c r="Y13" s="52">
        <f>IF($A13&lt;&gt;0,Simples!H21,"")</f>
      </c>
      <c r="Z13" s="52"/>
    </row>
    <row r="14" spans="1:26" ht="12.75">
      <c r="A14" s="51">
        <f>Simples!B22</f>
        <v>0</v>
      </c>
      <c r="B14" s="52" t="e">
        <f>VLOOKUP(VALUE($A14),Federados!$A$2:$W$601,COLUMN(),FALSE)</f>
        <v>#N/A</v>
      </c>
      <c r="C14" s="52" t="e">
        <f>IF(VLOOKUP(VALUE($A14),Federados!$A$2:$W$601,COLUMN(),FALSE)=0,"",VLOOKUP(VALUE($A14),Federados!$A$2:$W$601,COLUMN(),FALSE))</f>
        <v>#N/A</v>
      </c>
      <c r="D14" s="52" t="e">
        <f>IF(VLOOKUP(VALUE($A14),Federados!$A$2:$W$601,COLUMN(),FALSE)=0,"",VLOOKUP(VALUE($A14),Federados!$A$2:$W$601,COLUMN(),FALSE))</f>
        <v>#N/A</v>
      </c>
      <c r="E14" s="52" t="e">
        <f>IF(VLOOKUP(VALUE($A14),Federados!$A$2:$W$601,COLUMN(),FALSE)=0,"",VLOOKUP(VALUE($A14),Federados!$A$2:$W$601,COLUMN(),FALSE))</f>
        <v>#N/A</v>
      </c>
      <c r="F14" s="52" t="e">
        <f>IF(VLOOKUP(VALUE($A14),Federados!$A$2:$W$601,COLUMN(),FALSE)=0,"",VLOOKUP(VALUE($A14),Federados!$A$2:$W$601,COLUMN(),FALSE))</f>
        <v>#N/A</v>
      </c>
      <c r="G14" s="52" t="e">
        <f>IF(VLOOKUP(VALUE($A14),Federados!$A$2:$W$601,COLUMN(),FALSE)=0,"",VLOOKUP(VALUE($A14),Federados!$A$2:$W$601,COLUMN(),FALSE))</f>
        <v>#N/A</v>
      </c>
      <c r="H14" s="52" t="e">
        <f>IF(VLOOKUP(VALUE($A14),Federados!$A$2:$W$601,COLUMN(),FALSE)=0,"",VLOOKUP(VALUE($A14),Federados!$A$2:$W$601,COLUMN(),FALSE))</f>
        <v>#N/A</v>
      </c>
      <c r="I14" s="52" t="e">
        <f>IF(VLOOKUP(VALUE($A14),Federados!$A$2:$W$601,COLUMN(),FALSE)=0,"",VLOOKUP(VALUE($A14),Federados!$A$2:$W$601,COLUMN(),FALSE))</f>
        <v>#N/A</v>
      </c>
      <c r="J14" s="52" t="e">
        <f>IF(VLOOKUP(VALUE($A14),Federados!$A$2:$W$601,COLUMN(),FALSE)=0,"",VLOOKUP(VALUE($A14),Federados!$A$2:$W$601,COLUMN(),FALSE))</f>
        <v>#N/A</v>
      </c>
      <c r="K14" s="52" t="e">
        <f>IF(VLOOKUP(VALUE($A14),Federados!$A$2:$W$601,COLUMN(),FALSE)=0,"",VLOOKUP(VALUE($A14),Federados!$A$2:$W$601,COLUMN(),FALSE))</f>
        <v>#N/A</v>
      </c>
      <c r="L14" s="52" t="e">
        <f>IF(VLOOKUP(VALUE($A14),Federados!$A$2:$W$601,COLUMN(),FALSE)=0,"",VLOOKUP(VALUE($A14),Federados!$A$2:$W$601,COLUMN(),FALSE))</f>
        <v>#N/A</v>
      </c>
      <c r="M14" s="52" t="e">
        <f>IF(VLOOKUP(VALUE($A14),Federados!$A$2:$W$601,COLUMN(),FALSE)=0,"",VLOOKUP(VALUE($A14),Federados!$A$2:$W$601,COLUMN(),FALSE))</f>
        <v>#N/A</v>
      </c>
      <c r="N14" s="52" t="e">
        <f>IF(VLOOKUP(VALUE($A14),Federados!$A$2:$W$601,COLUMN(),FALSE)=0,"",VLOOKUP(VALUE($A14),Federados!$A$2:$W$601,COLUMN(),FALSE))</f>
        <v>#N/A</v>
      </c>
      <c r="O14" s="52" t="e">
        <f>IF(VLOOKUP(VALUE($A14),Federados!$A$2:$W$601,COLUMN(),FALSE)=0,"",VLOOKUP(VALUE($A14),Federados!$A$2:$W$601,COLUMN(),FALSE))</f>
        <v>#N/A</v>
      </c>
      <c r="P14" s="52" t="e">
        <f>IF(VLOOKUP(VALUE($A14),Federados!$A$2:$W$601,COLUMN(),FALSE)=0,"",VLOOKUP(VALUE($A14),Federados!$A$2:$W$601,COLUMN(),FALSE))</f>
        <v>#N/A</v>
      </c>
      <c r="Q14" s="57" t="e">
        <f>IF(VLOOKUP(VALUE($A14),Federados!$A$2:$W$601,COLUMN(),FALSE)=0,"",VLOOKUP(VALUE($A14),Federados!$A$2:$W$601,COLUMN(),FALSE))</f>
        <v>#N/A</v>
      </c>
      <c r="R14" s="57" t="e">
        <f>IF(VLOOKUP(VALUE($A14),Federados!$A$2:$W$601,COLUMN(),FALSE)=0,"",VLOOKUP(VALUE($A14),Federados!$A$2:$W$601,COLUMN(),FALSE))</f>
        <v>#N/A</v>
      </c>
      <c r="S14" s="52" t="e">
        <f>IF(VLOOKUP(VALUE($A14),Federados!$A$2:$W$601,COLUMN(),FALSE)=0,"",VLOOKUP(VALUE($A14),Federados!$A$2:$W$601,COLUMN(),FALSE))</f>
        <v>#N/A</v>
      </c>
      <c r="T14" s="52" t="e">
        <f>IF(VLOOKUP(VALUE($A14),Federados!$A$2:$W$601,COLUMN(),FALSE)=0,"",VLOOKUP(VALUE($A14),Federados!$A$2:$W$601,COLUMN(),FALSE))</f>
        <v>#N/A</v>
      </c>
      <c r="U14" s="52" t="e">
        <f>IF(VLOOKUP(VALUE($A14),Federados!$A$2:$W$601,COLUMN(),FALSE)=0,"",VLOOKUP(VALUE($A14),Federados!$A$2:$W$601,COLUMN(),FALSE))</f>
        <v>#N/A</v>
      </c>
      <c r="V14" s="52" t="e">
        <f>IF(VLOOKUP(VALUE($A14),Federados!$A$2:$W$601,COLUMN(),FALSE)=0,"",VLOOKUP(VALUE($A14),Federados!$A$2:$W$601,COLUMN(),FALSE))</f>
        <v>#N/A</v>
      </c>
      <c r="W14" s="52" t="e">
        <f>IF(VLOOKUP(VALUE($A14),Federados!$A$2:$W$601,COLUMN(),FALSE)=0,"",VLOOKUP(VALUE($A14),Federados!$A$2:$W$601,COLUMN(),FALSE))</f>
        <v>#N/A</v>
      </c>
      <c r="X14" s="52">
        <f>IF($A14&lt;&gt;0,Simples!G22,"")</f>
      </c>
      <c r="Y14" s="52">
        <f>IF($A14&lt;&gt;0,Simples!H22,"")</f>
      </c>
      <c r="Z14" s="52"/>
    </row>
    <row r="15" spans="1:26" ht="12.75">
      <c r="A15" s="51">
        <f>Simples!B23</f>
        <v>0</v>
      </c>
      <c r="B15" s="52" t="e">
        <f>VLOOKUP(VALUE($A15),Federados!$A$2:$W$601,COLUMN(),FALSE)</f>
        <v>#N/A</v>
      </c>
      <c r="C15" s="52" t="e">
        <f>IF(VLOOKUP(VALUE($A15),Federados!$A$2:$W$601,COLUMN(),FALSE)=0,"",VLOOKUP(VALUE($A15),Federados!$A$2:$W$601,COLUMN(),FALSE))</f>
        <v>#N/A</v>
      </c>
      <c r="D15" s="52" t="e">
        <f>IF(VLOOKUP(VALUE($A15),Federados!$A$2:$W$601,COLUMN(),FALSE)=0,"",VLOOKUP(VALUE($A15),Federados!$A$2:$W$601,COLUMN(),FALSE))</f>
        <v>#N/A</v>
      </c>
      <c r="E15" s="52" t="e">
        <f>IF(VLOOKUP(VALUE($A15),Federados!$A$2:$W$601,COLUMN(),FALSE)=0,"",VLOOKUP(VALUE($A15),Federados!$A$2:$W$601,COLUMN(),FALSE))</f>
        <v>#N/A</v>
      </c>
      <c r="F15" s="52" t="e">
        <f>IF(VLOOKUP(VALUE($A15),Federados!$A$2:$W$601,COLUMN(),FALSE)=0,"",VLOOKUP(VALUE($A15),Federados!$A$2:$W$601,COLUMN(),FALSE))</f>
        <v>#N/A</v>
      </c>
      <c r="G15" s="52" t="e">
        <f>IF(VLOOKUP(VALUE($A15),Federados!$A$2:$W$601,COLUMN(),FALSE)=0,"",VLOOKUP(VALUE($A15),Federados!$A$2:$W$601,COLUMN(),FALSE))</f>
        <v>#N/A</v>
      </c>
      <c r="H15" s="52" t="e">
        <f>IF(VLOOKUP(VALUE($A15),Federados!$A$2:$W$601,COLUMN(),FALSE)=0,"",VLOOKUP(VALUE($A15),Federados!$A$2:$W$601,COLUMN(),FALSE))</f>
        <v>#N/A</v>
      </c>
      <c r="I15" s="52" t="e">
        <f>IF(VLOOKUP(VALUE($A15),Federados!$A$2:$W$601,COLUMN(),FALSE)=0,"",VLOOKUP(VALUE($A15),Federados!$A$2:$W$601,COLUMN(),FALSE))</f>
        <v>#N/A</v>
      </c>
      <c r="J15" s="52" t="e">
        <f>IF(VLOOKUP(VALUE($A15),Federados!$A$2:$W$601,COLUMN(),FALSE)=0,"",VLOOKUP(VALUE($A15),Federados!$A$2:$W$601,COLUMN(),FALSE))</f>
        <v>#N/A</v>
      </c>
      <c r="K15" s="52" t="e">
        <f>IF(VLOOKUP(VALUE($A15),Federados!$A$2:$W$601,COLUMN(),FALSE)=0,"",VLOOKUP(VALUE($A15),Federados!$A$2:$W$601,COLUMN(),FALSE))</f>
        <v>#N/A</v>
      </c>
      <c r="L15" s="52" t="e">
        <f>IF(VLOOKUP(VALUE($A15),Federados!$A$2:$W$601,COLUMN(),FALSE)=0,"",VLOOKUP(VALUE($A15),Federados!$A$2:$W$601,COLUMN(),FALSE))</f>
        <v>#N/A</v>
      </c>
      <c r="M15" s="52" t="e">
        <f>IF(VLOOKUP(VALUE($A15),Federados!$A$2:$W$601,COLUMN(),FALSE)=0,"",VLOOKUP(VALUE($A15),Federados!$A$2:$W$601,COLUMN(),FALSE))</f>
        <v>#N/A</v>
      </c>
      <c r="N15" s="52" t="e">
        <f>IF(VLOOKUP(VALUE($A15),Federados!$A$2:$W$601,COLUMN(),FALSE)=0,"",VLOOKUP(VALUE($A15),Federados!$A$2:$W$601,COLUMN(),FALSE))</f>
        <v>#N/A</v>
      </c>
      <c r="O15" s="52" t="e">
        <f>IF(VLOOKUP(VALUE($A15),Federados!$A$2:$W$601,COLUMN(),FALSE)=0,"",VLOOKUP(VALUE($A15),Federados!$A$2:$W$601,COLUMN(),FALSE))</f>
        <v>#N/A</v>
      </c>
      <c r="P15" s="52" t="e">
        <f>IF(VLOOKUP(VALUE($A15),Federados!$A$2:$W$601,COLUMN(),FALSE)=0,"",VLOOKUP(VALUE($A15),Federados!$A$2:$W$601,COLUMN(),FALSE))</f>
        <v>#N/A</v>
      </c>
      <c r="Q15" s="57" t="e">
        <f>IF(VLOOKUP(VALUE($A15),Federados!$A$2:$W$601,COLUMN(),FALSE)=0,"",VLOOKUP(VALUE($A15),Federados!$A$2:$W$601,COLUMN(),FALSE))</f>
        <v>#N/A</v>
      </c>
      <c r="R15" s="57" t="e">
        <f>IF(VLOOKUP(VALUE($A15),Federados!$A$2:$W$601,COLUMN(),FALSE)=0,"",VLOOKUP(VALUE($A15),Federados!$A$2:$W$601,COLUMN(),FALSE))</f>
        <v>#N/A</v>
      </c>
      <c r="S15" s="52" t="e">
        <f>IF(VLOOKUP(VALUE($A15),Federados!$A$2:$W$601,COLUMN(),FALSE)=0,"",VLOOKUP(VALUE($A15),Federados!$A$2:$W$601,COLUMN(),FALSE))</f>
        <v>#N/A</v>
      </c>
      <c r="T15" s="52" t="e">
        <f>IF(VLOOKUP(VALUE($A15),Federados!$A$2:$W$601,COLUMN(),FALSE)=0,"",VLOOKUP(VALUE($A15),Federados!$A$2:$W$601,COLUMN(),FALSE))</f>
        <v>#N/A</v>
      </c>
      <c r="U15" s="52" t="e">
        <f>IF(VLOOKUP(VALUE($A15),Federados!$A$2:$W$601,COLUMN(),FALSE)=0,"",VLOOKUP(VALUE($A15),Federados!$A$2:$W$601,COLUMN(),FALSE))</f>
        <v>#N/A</v>
      </c>
      <c r="V15" s="52" t="e">
        <f>IF(VLOOKUP(VALUE($A15),Federados!$A$2:$W$601,COLUMN(),FALSE)=0,"",VLOOKUP(VALUE($A15),Federados!$A$2:$W$601,COLUMN(),FALSE))</f>
        <v>#N/A</v>
      </c>
      <c r="W15" s="52" t="e">
        <f>IF(VLOOKUP(VALUE($A15),Federados!$A$2:$W$601,COLUMN(),FALSE)=0,"",VLOOKUP(VALUE($A15),Federados!$A$2:$W$601,COLUMN(),FALSE))</f>
        <v>#N/A</v>
      </c>
      <c r="X15" s="52">
        <f>IF($A15&lt;&gt;0,Simples!G23,"")</f>
      </c>
      <c r="Y15" s="52">
        <f>IF($A15&lt;&gt;0,Simples!H23,"")</f>
      </c>
      <c r="Z15" s="52"/>
    </row>
    <row r="16" spans="1:26" ht="12.75">
      <c r="A16" s="51">
        <f>Simples!B24</f>
        <v>0</v>
      </c>
      <c r="B16" s="52" t="e">
        <f>VLOOKUP(VALUE($A16),Federados!$A$2:$W$601,COLUMN(),FALSE)</f>
        <v>#N/A</v>
      </c>
      <c r="C16" s="52" t="e">
        <f>IF(VLOOKUP(VALUE($A16),Federados!$A$2:$W$601,COLUMN(),FALSE)=0,"",VLOOKUP(VALUE($A16),Federados!$A$2:$W$601,COLUMN(),FALSE))</f>
        <v>#N/A</v>
      </c>
      <c r="D16" s="52" t="e">
        <f>IF(VLOOKUP(VALUE($A16),Federados!$A$2:$W$601,COLUMN(),FALSE)=0,"",VLOOKUP(VALUE($A16),Federados!$A$2:$W$601,COLUMN(),FALSE))</f>
        <v>#N/A</v>
      </c>
      <c r="E16" s="52" t="e">
        <f>IF(VLOOKUP(VALUE($A16),Federados!$A$2:$W$601,COLUMN(),FALSE)=0,"",VLOOKUP(VALUE($A16),Federados!$A$2:$W$601,COLUMN(),FALSE))</f>
        <v>#N/A</v>
      </c>
      <c r="F16" s="52" t="e">
        <f>IF(VLOOKUP(VALUE($A16),Federados!$A$2:$W$601,COLUMN(),FALSE)=0,"",VLOOKUP(VALUE($A16),Federados!$A$2:$W$601,COLUMN(),FALSE))</f>
        <v>#N/A</v>
      </c>
      <c r="G16" s="52" t="e">
        <f>IF(VLOOKUP(VALUE($A16),Federados!$A$2:$W$601,COLUMN(),FALSE)=0,"",VLOOKUP(VALUE($A16),Federados!$A$2:$W$601,COLUMN(),FALSE))</f>
        <v>#N/A</v>
      </c>
      <c r="H16" s="52" t="e">
        <f>IF(VLOOKUP(VALUE($A16),Federados!$A$2:$W$601,COLUMN(),FALSE)=0,"",VLOOKUP(VALUE($A16),Federados!$A$2:$W$601,COLUMN(),FALSE))</f>
        <v>#N/A</v>
      </c>
      <c r="I16" s="52" t="e">
        <f>IF(VLOOKUP(VALUE($A16),Federados!$A$2:$W$601,COLUMN(),FALSE)=0,"",VLOOKUP(VALUE($A16),Federados!$A$2:$W$601,COLUMN(),FALSE))</f>
        <v>#N/A</v>
      </c>
      <c r="J16" s="52" t="e">
        <f>IF(VLOOKUP(VALUE($A16),Federados!$A$2:$W$601,COLUMN(),FALSE)=0,"",VLOOKUP(VALUE($A16),Federados!$A$2:$W$601,COLUMN(),FALSE))</f>
        <v>#N/A</v>
      </c>
      <c r="K16" s="52" t="e">
        <f>IF(VLOOKUP(VALUE($A16),Federados!$A$2:$W$601,COLUMN(),FALSE)=0,"",VLOOKUP(VALUE($A16),Federados!$A$2:$W$601,COLUMN(),FALSE))</f>
        <v>#N/A</v>
      </c>
      <c r="L16" s="52" t="e">
        <f>IF(VLOOKUP(VALUE($A16),Federados!$A$2:$W$601,COLUMN(),FALSE)=0,"",VLOOKUP(VALUE($A16),Federados!$A$2:$W$601,COLUMN(),FALSE))</f>
        <v>#N/A</v>
      </c>
      <c r="M16" s="52" t="e">
        <f>IF(VLOOKUP(VALUE($A16),Federados!$A$2:$W$601,COLUMN(),FALSE)=0,"",VLOOKUP(VALUE($A16),Federados!$A$2:$W$601,COLUMN(),FALSE))</f>
        <v>#N/A</v>
      </c>
      <c r="N16" s="52" t="e">
        <f>IF(VLOOKUP(VALUE($A16),Federados!$A$2:$W$601,COLUMN(),FALSE)=0,"",VLOOKUP(VALUE($A16),Federados!$A$2:$W$601,COLUMN(),FALSE))</f>
        <v>#N/A</v>
      </c>
      <c r="O16" s="52" t="e">
        <f>IF(VLOOKUP(VALUE($A16),Federados!$A$2:$W$601,COLUMN(),FALSE)=0,"",VLOOKUP(VALUE($A16),Federados!$A$2:$W$601,COLUMN(),FALSE))</f>
        <v>#N/A</v>
      </c>
      <c r="P16" s="52" t="e">
        <f>IF(VLOOKUP(VALUE($A16),Federados!$A$2:$W$601,COLUMN(),FALSE)=0,"",VLOOKUP(VALUE($A16),Federados!$A$2:$W$601,COLUMN(),FALSE))</f>
        <v>#N/A</v>
      </c>
      <c r="Q16" s="57" t="e">
        <f>IF(VLOOKUP(VALUE($A16),Federados!$A$2:$W$601,COLUMN(),FALSE)=0,"",VLOOKUP(VALUE($A16),Federados!$A$2:$W$601,COLUMN(),FALSE))</f>
        <v>#N/A</v>
      </c>
      <c r="R16" s="57" t="e">
        <f>IF(VLOOKUP(VALUE($A16),Federados!$A$2:$W$601,COLUMN(),FALSE)=0,"",VLOOKUP(VALUE($A16),Federados!$A$2:$W$601,COLUMN(),FALSE))</f>
        <v>#N/A</v>
      </c>
      <c r="S16" s="52" t="e">
        <f>IF(VLOOKUP(VALUE($A16),Federados!$A$2:$W$601,COLUMN(),FALSE)=0,"",VLOOKUP(VALUE($A16),Federados!$A$2:$W$601,COLUMN(),FALSE))</f>
        <v>#N/A</v>
      </c>
      <c r="T16" s="52" t="e">
        <f>IF(VLOOKUP(VALUE($A16),Federados!$A$2:$W$601,COLUMN(),FALSE)=0,"",VLOOKUP(VALUE($A16),Federados!$A$2:$W$601,COLUMN(),FALSE))</f>
        <v>#N/A</v>
      </c>
      <c r="U16" s="52" t="e">
        <f>IF(VLOOKUP(VALUE($A16),Federados!$A$2:$W$601,COLUMN(),FALSE)=0,"",VLOOKUP(VALUE($A16),Federados!$A$2:$W$601,COLUMN(),FALSE))</f>
        <v>#N/A</v>
      </c>
      <c r="V16" s="52" t="e">
        <f>IF(VLOOKUP(VALUE($A16),Federados!$A$2:$W$601,COLUMN(),FALSE)=0,"",VLOOKUP(VALUE($A16),Federados!$A$2:$W$601,COLUMN(),FALSE))</f>
        <v>#N/A</v>
      </c>
      <c r="W16" s="52" t="e">
        <f>IF(VLOOKUP(VALUE($A16),Federados!$A$2:$W$601,COLUMN(),FALSE)=0,"",VLOOKUP(VALUE($A16),Federados!$A$2:$W$601,COLUMN(),FALSE))</f>
        <v>#N/A</v>
      </c>
      <c r="X16" s="52">
        <f>IF($A16&lt;&gt;0,Simples!G24,"")</f>
      </c>
      <c r="Y16" s="52">
        <f>IF($A16&lt;&gt;0,Simples!H24,"")</f>
      </c>
      <c r="Z16" s="52"/>
    </row>
    <row r="17" spans="1:26" ht="12.75">
      <c r="A17" s="51">
        <f>Simples!B25</f>
        <v>0</v>
      </c>
      <c r="B17" s="52" t="e">
        <f>VLOOKUP(VALUE($A17),Federados!$A$2:$W$601,COLUMN(),FALSE)</f>
        <v>#N/A</v>
      </c>
      <c r="C17" s="52" t="e">
        <f>IF(VLOOKUP(VALUE($A17),Federados!$A$2:$W$601,COLUMN(),FALSE)=0,"",VLOOKUP(VALUE($A17),Federados!$A$2:$W$601,COLUMN(),FALSE))</f>
        <v>#N/A</v>
      </c>
      <c r="D17" s="52" t="e">
        <f>IF(VLOOKUP(VALUE($A17),Federados!$A$2:$W$601,COLUMN(),FALSE)=0,"",VLOOKUP(VALUE($A17),Federados!$A$2:$W$601,COLUMN(),FALSE))</f>
        <v>#N/A</v>
      </c>
      <c r="E17" s="52" t="e">
        <f>IF(VLOOKUP(VALUE($A17),Federados!$A$2:$W$601,COLUMN(),FALSE)=0,"",VLOOKUP(VALUE($A17),Federados!$A$2:$W$601,COLUMN(),FALSE))</f>
        <v>#N/A</v>
      </c>
      <c r="F17" s="52" t="e">
        <f>IF(VLOOKUP(VALUE($A17),Federados!$A$2:$W$601,COLUMN(),FALSE)=0,"",VLOOKUP(VALUE($A17),Federados!$A$2:$W$601,COLUMN(),FALSE))</f>
        <v>#N/A</v>
      </c>
      <c r="G17" s="52" t="e">
        <f>IF(VLOOKUP(VALUE($A17),Federados!$A$2:$W$601,COLUMN(),FALSE)=0,"",VLOOKUP(VALUE($A17),Federados!$A$2:$W$601,COLUMN(),FALSE))</f>
        <v>#N/A</v>
      </c>
      <c r="H17" s="52" t="e">
        <f>IF(VLOOKUP(VALUE($A17),Federados!$A$2:$W$601,COLUMN(),FALSE)=0,"",VLOOKUP(VALUE($A17),Federados!$A$2:$W$601,COLUMN(),FALSE))</f>
        <v>#N/A</v>
      </c>
      <c r="I17" s="52" t="e">
        <f>IF(VLOOKUP(VALUE($A17),Federados!$A$2:$W$601,COLUMN(),FALSE)=0,"",VLOOKUP(VALUE($A17),Federados!$A$2:$W$601,COLUMN(),FALSE))</f>
        <v>#N/A</v>
      </c>
      <c r="J17" s="52" t="e">
        <f>IF(VLOOKUP(VALUE($A17),Federados!$A$2:$W$601,COLUMN(),FALSE)=0,"",VLOOKUP(VALUE($A17),Federados!$A$2:$W$601,COLUMN(),FALSE))</f>
        <v>#N/A</v>
      </c>
      <c r="K17" s="52" t="e">
        <f>IF(VLOOKUP(VALUE($A17),Federados!$A$2:$W$601,COLUMN(),FALSE)=0,"",VLOOKUP(VALUE($A17),Federados!$A$2:$W$601,COLUMN(),FALSE))</f>
        <v>#N/A</v>
      </c>
      <c r="L17" s="52" t="e">
        <f>IF(VLOOKUP(VALUE($A17),Federados!$A$2:$W$601,COLUMN(),FALSE)=0,"",VLOOKUP(VALUE($A17),Federados!$A$2:$W$601,COLUMN(),FALSE))</f>
        <v>#N/A</v>
      </c>
      <c r="M17" s="52" t="e">
        <f>IF(VLOOKUP(VALUE($A17),Federados!$A$2:$W$601,COLUMN(),FALSE)=0,"",VLOOKUP(VALUE($A17),Federados!$A$2:$W$601,COLUMN(),FALSE))</f>
        <v>#N/A</v>
      </c>
      <c r="N17" s="52" t="e">
        <f>IF(VLOOKUP(VALUE($A17),Federados!$A$2:$W$601,COLUMN(),FALSE)=0,"",VLOOKUP(VALUE($A17),Federados!$A$2:$W$601,COLUMN(),FALSE))</f>
        <v>#N/A</v>
      </c>
      <c r="O17" s="52" t="e">
        <f>IF(VLOOKUP(VALUE($A17),Federados!$A$2:$W$601,COLUMN(),FALSE)=0,"",VLOOKUP(VALUE($A17),Federados!$A$2:$W$601,COLUMN(),FALSE))</f>
        <v>#N/A</v>
      </c>
      <c r="P17" s="52" t="e">
        <f>IF(VLOOKUP(VALUE($A17),Federados!$A$2:$W$601,COLUMN(),FALSE)=0,"",VLOOKUP(VALUE($A17),Federados!$A$2:$W$601,COLUMN(),FALSE))</f>
        <v>#N/A</v>
      </c>
      <c r="Q17" s="57" t="e">
        <f>IF(VLOOKUP(VALUE($A17),Federados!$A$2:$W$601,COLUMN(),FALSE)=0,"",VLOOKUP(VALUE($A17),Federados!$A$2:$W$601,COLUMN(),FALSE))</f>
        <v>#N/A</v>
      </c>
      <c r="R17" s="57" t="e">
        <f>IF(VLOOKUP(VALUE($A17),Federados!$A$2:$W$601,COLUMN(),FALSE)=0,"",VLOOKUP(VALUE($A17),Federados!$A$2:$W$601,COLUMN(),FALSE))</f>
        <v>#N/A</v>
      </c>
      <c r="S17" s="52" t="e">
        <f>IF(VLOOKUP(VALUE($A17),Federados!$A$2:$W$601,COLUMN(),FALSE)=0,"",VLOOKUP(VALUE($A17),Federados!$A$2:$W$601,COLUMN(),FALSE))</f>
        <v>#N/A</v>
      </c>
      <c r="T17" s="52" t="e">
        <f>IF(VLOOKUP(VALUE($A17),Federados!$A$2:$W$601,COLUMN(),FALSE)=0,"",VLOOKUP(VALUE($A17),Federados!$A$2:$W$601,COLUMN(),FALSE))</f>
        <v>#N/A</v>
      </c>
      <c r="U17" s="52" t="e">
        <f>IF(VLOOKUP(VALUE($A17),Federados!$A$2:$W$601,COLUMN(),FALSE)=0,"",VLOOKUP(VALUE($A17),Federados!$A$2:$W$601,COLUMN(),FALSE))</f>
        <v>#N/A</v>
      </c>
      <c r="V17" s="52" t="e">
        <f>IF(VLOOKUP(VALUE($A17),Federados!$A$2:$W$601,COLUMN(),FALSE)=0,"",VLOOKUP(VALUE($A17),Federados!$A$2:$W$601,COLUMN(),FALSE))</f>
        <v>#N/A</v>
      </c>
      <c r="W17" s="52" t="e">
        <f>IF(VLOOKUP(VALUE($A17),Federados!$A$2:$W$601,COLUMN(),FALSE)=0,"",VLOOKUP(VALUE($A17),Federados!$A$2:$W$601,COLUMN(),FALSE))</f>
        <v>#N/A</v>
      </c>
      <c r="X17" s="52">
        <f>IF($A17&lt;&gt;0,Simples!G25,"")</f>
      </c>
      <c r="Y17" s="52">
        <f>IF($A17&lt;&gt;0,Simples!H25,"")</f>
      </c>
      <c r="Z17" s="52"/>
    </row>
    <row r="18" spans="1:26" ht="12.75">
      <c r="A18" s="51">
        <f>Simples!B26</f>
        <v>0</v>
      </c>
      <c r="B18" s="52" t="e">
        <f>VLOOKUP(VALUE($A18),Federados!$A$2:$W$601,COLUMN(),FALSE)</f>
        <v>#N/A</v>
      </c>
      <c r="C18" s="52" t="e">
        <f>IF(VLOOKUP(VALUE($A18),Federados!$A$2:$W$601,COLUMN(),FALSE)=0,"",VLOOKUP(VALUE($A18),Federados!$A$2:$W$601,COLUMN(),FALSE))</f>
        <v>#N/A</v>
      </c>
      <c r="D18" s="52" t="e">
        <f>IF(VLOOKUP(VALUE($A18),Federados!$A$2:$W$601,COLUMN(),FALSE)=0,"",VLOOKUP(VALUE($A18),Federados!$A$2:$W$601,COLUMN(),FALSE))</f>
        <v>#N/A</v>
      </c>
      <c r="E18" s="52" t="e">
        <f>IF(VLOOKUP(VALUE($A18),Federados!$A$2:$W$601,COLUMN(),FALSE)=0,"",VLOOKUP(VALUE($A18),Federados!$A$2:$W$601,COLUMN(),FALSE))</f>
        <v>#N/A</v>
      </c>
      <c r="F18" s="52" t="e">
        <f>IF(VLOOKUP(VALUE($A18),Federados!$A$2:$W$601,COLUMN(),FALSE)=0,"",VLOOKUP(VALUE($A18),Federados!$A$2:$W$601,COLUMN(),FALSE))</f>
        <v>#N/A</v>
      </c>
      <c r="G18" s="52" t="e">
        <f>IF(VLOOKUP(VALUE($A18),Federados!$A$2:$W$601,COLUMN(),FALSE)=0,"",VLOOKUP(VALUE($A18),Federados!$A$2:$W$601,COLUMN(),FALSE))</f>
        <v>#N/A</v>
      </c>
      <c r="H18" s="52" t="e">
        <f>IF(VLOOKUP(VALUE($A18),Federados!$A$2:$W$601,COLUMN(),FALSE)=0,"",VLOOKUP(VALUE($A18),Federados!$A$2:$W$601,COLUMN(),FALSE))</f>
        <v>#N/A</v>
      </c>
      <c r="I18" s="52" t="e">
        <f>IF(VLOOKUP(VALUE($A18),Federados!$A$2:$W$601,COLUMN(),FALSE)=0,"",VLOOKUP(VALUE($A18),Federados!$A$2:$W$601,COLUMN(),FALSE))</f>
        <v>#N/A</v>
      </c>
      <c r="J18" s="52" t="e">
        <f>IF(VLOOKUP(VALUE($A18),Federados!$A$2:$W$601,COLUMN(),FALSE)=0,"",VLOOKUP(VALUE($A18),Federados!$A$2:$W$601,COLUMN(),FALSE))</f>
        <v>#N/A</v>
      </c>
      <c r="K18" s="52" t="e">
        <f>IF(VLOOKUP(VALUE($A18),Federados!$A$2:$W$601,COLUMN(),FALSE)=0,"",VLOOKUP(VALUE($A18),Federados!$A$2:$W$601,COLUMN(),FALSE))</f>
        <v>#N/A</v>
      </c>
      <c r="L18" s="52" t="e">
        <f>IF(VLOOKUP(VALUE($A18),Federados!$A$2:$W$601,COLUMN(),FALSE)=0,"",VLOOKUP(VALUE($A18),Federados!$A$2:$W$601,COLUMN(),FALSE))</f>
        <v>#N/A</v>
      </c>
      <c r="M18" s="52" t="e">
        <f>IF(VLOOKUP(VALUE($A18),Federados!$A$2:$W$601,COLUMN(),FALSE)=0,"",VLOOKUP(VALUE($A18),Federados!$A$2:$W$601,COLUMN(),FALSE))</f>
        <v>#N/A</v>
      </c>
      <c r="N18" s="52" t="e">
        <f>IF(VLOOKUP(VALUE($A18),Federados!$A$2:$W$601,COLUMN(),FALSE)=0,"",VLOOKUP(VALUE($A18),Federados!$A$2:$W$601,COLUMN(),FALSE))</f>
        <v>#N/A</v>
      </c>
      <c r="O18" s="52" t="e">
        <f>IF(VLOOKUP(VALUE($A18),Federados!$A$2:$W$601,COLUMN(),FALSE)=0,"",VLOOKUP(VALUE($A18),Federados!$A$2:$W$601,COLUMN(),FALSE))</f>
        <v>#N/A</v>
      </c>
      <c r="P18" s="52" t="e">
        <f>IF(VLOOKUP(VALUE($A18),Federados!$A$2:$W$601,COLUMN(),FALSE)=0,"",VLOOKUP(VALUE($A18),Federados!$A$2:$W$601,COLUMN(),FALSE))</f>
        <v>#N/A</v>
      </c>
      <c r="Q18" s="57" t="e">
        <f>IF(VLOOKUP(VALUE($A18),Federados!$A$2:$W$601,COLUMN(),FALSE)=0,"",VLOOKUP(VALUE($A18),Federados!$A$2:$W$601,COLUMN(),FALSE))</f>
        <v>#N/A</v>
      </c>
      <c r="R18" s="57" t="e">
        <f>IF(VLOOKUP(VALUE($A18),Federados!$A$2:$W$601,COLUMN(),FALSE)=0,"",VLOOKUP(VALUE($A18),Federados!$A$2:$W$601,COLUMN(),FALSE))</f>
        <v>#N/A</v>
      </c>
      <c r="S18" s="52" t="e">
        <f>IF(VLOOKUP(VALUE($A18),Federados!$A$2:$W$601,COLUMN(),FALSE)=0,"",VLOOKUP(VALUE($A18),Federados!$A$2:$W$601,COLUMN(),FALSE))</f>
        <v>#N/A</v>
      </c>
      <c r="T18" s="52" t="e">
        <f>IF(VLOOKUP(VALUE($A18),Federados!$A$2:$W$601,COLUMN(),FALSE)=0,"",VLOOKUP(VALUE($A18),Federados!$A$2:$W$601,COLUMN(),FALSE))</f>
        <v>#N/A</v>
      </c>
      <c r="U18" s="52" t="e">
        <f>IF(VLOOKUP(VALUE($A18),Federados!$A$2:$W$601,COLUMN(),FALSE)=0,"",VLOOKUP(VALUE($A18),Federados!$A$2:$W$601,COLUMN(),FALSE))</f>
        <v>#N/A</v>
      </c>
      <c r="V18" s="52" t="e">
        <f>IF(VLOOKUP(VALUE($A18),Federados!$A$2:$W$601,COLUMN(),FALSE)=0,"",VLOOKUP(VALUE($A18),Federados!$A$2:$W$601,COLUMN(),FALSE))</f>
        <v>#N/A</v>
      </c>
      <c r="W18" s="52" t="e">
        <f>IF(VLOOKUP(VALUE($A18),Federados!$A$2:$W$601,COLUMN(),FALSE)=0,"",VLOOKUP(VALUE($A18),Federados!$A$2:$W$601,COLUMN(),FALSE))</f>
        <v>#N/A</v>
      </c>
      <c r="X18" s="52">
        <f>IF($A18&lt;&gt;0,Simples!G26,"")</f>
      </c>
      <c r="Y18" s="52">
        <f>IF($A18&lt;&gt;0,Simples!H26,"")</f>
      </c>
      <c r="Z18" s="52"/>
    </row>
    <row r="19" spans="1:26" ht="12.75">
      <c r="A19" s="51">
        <f>Simples!B27</f>
        <v>0</v>
      </c>
      <c r="B19" s="52" t="e">
        <f>VLOOKUP(VALUE($A19),Federados!$A$2:$W$601,COLUMN(),FALSE)</f>
        <v>#N/A</v>
      </c>
      <c r="C19" s="52" t="e">
        <f>IF(VLOOKUP(VALUE($A19),Federados!$A$2:$W$601,COLUMN(),FALSE)=0,"",VLOOKUP(VALUE($A19),Federados!$A$2:$W$601,COLUMN(),FALSE))</f>
        <v>#N/A</v>
      </c>
      <c r="D19" s="52" t="e">
        <f>IF(VLOOKUP(VALUE($A19),Federados!$A$2:$W$601,COLUMN(),FALSE)=0,"",VLOOKUP(VALUE($A19),Federados!$A$2:$W$601,COLUMN(),FALSE))</f>
        <v>#N/A</v>
      </c>
      <c r="E19" s="52" t="e">
        <f>IF(VLOOKUP(VALUE($A19),Federados!$A$2:$W$601,COLUMN(),FALSE)=0,"",VLOOKUP(VALUE($A19),Federados!$A$2:$W$601,COLUMN(),FALSE))</f>
        <v>#N/A</v>
      </c>
      <c r="F19" s="52" t="e">
        <f>IF(VLOOKUP(VALUE($A19),Federados!$A$2:$W$601,COLUMN(),FALSE)=0,"",VLOOKUP(VALUE($A19),Federados!$A$2:$W$601,COLUMN(),FALSE))</f>
        <v>#N/A</v>
      </c>
      <c r="G19" s="52" t="e">
        <f>IF(VLOOKUP(VALUE($A19),Federados!$A$2:$W$601,COLUMN(),FALSE)=0,"",VLOOKUP(VALUE($A19),Federados!$A$2:$W$601,COLUMN(),FALSE))</f>
        <v>#N/A</v>
      </c>
      <c r="H19" s="52" t="e">
        <f>IF(VLOOKUP(VALUE($A19),Federados!$A$2:$W$601,COLUMN(),FALSE)=0,"",VLOOKUP(VALUE($A19),Federados!$A$2:$W$601,COLUMN(),FALSE))</f>
        <v>#N/A</v>
      </c>
      <c r="I19" s="52" t="e">
        <f>IF(VLOOKUP(VALUE($A19),Federados!$A$2:$W$601,COLUMN(),FALSE)=0,"",VLOOKUP(VALUE($A19),Federados!$A$2:$W$601,COLUMN(),FALSE))</f>
        <v>#N/A</v>
      </c>
      <c r="J19" s="52" t="e">
        <f>IF(VLOOKUP(VALUE($A19),Federados!$A$2:$W$601,COLUMN(),FALSE)=0,"",VLOOKUP(VALUE($A19),Federados!$A$2:$W$601,COLUMN(),FALSE))</f>
        <v>#N/A</v>
      </c>
      <c r="K19" s="52" t="e">
        <f>IF(VLOOKUP(VALUE($A19),Federados!$A$2:$W$601,COLUMN(),FALSE)=0,"",VLOOKUP(VALUE($A19),Federados!$A$2:$W$601,COLUMN(),FALSE))</f>
        <v>#N/A</v>
      </c>
      <c r="L19" s="52" t="e">
        <f>IF(VLOOKUP(VALUE($A19),Federados!$A$2:$W$601,COLUMN(),FALSE)=0,"",VLOOKUP(VALUE($A19),Federados!$A$2:$W$601,COLUMN(),FALSE))</f>
        <v>#N/A</v>
      </c>
      <c r="M19" s="52" t="e">
        <f>IF(VLOOKUP(VALUE($A19),Federados!$A$2:$W$601,COLUMN(),FALSE)=0,"",VLOOKUP(VALUE($A19),Federados!$A$2:$W$601,COLUMN(),FALSE))</f>
        <v>#N/A</v>
      </c>
      <c r="N19" s="52" t="e">
        <f>IF(VLOOKUP(VALUE($A19),Federados!$A$2:$W$601,COLUMN(),FALSE)=0,"",VLOOKUP(VALUE($A19),Federados!$A$2:$W$601,COLUMN(),FALSE))</f>
        <v>#N/A</v>
      </c>
      <c r="O19" s="52" t="e">
        <f>IF(VLOOKUP(VALUE($A19),Federados!$A$2:$W$601,COLUMN(),FALSE)=0,"",VLOOKUP(VALUE($A19),Federados!$A$2:$W$601,COLUMN(),FALSE))</f>
        <v>#N/A</v>
      </c>
      <c r="P19" s="52" t="e">
        <f>IF(VLOOKUP(VALUE($A19),Federados!$A$2:$W$601,COLUMN(),FALSE)=0,"",VLOOKUP(VALUE($A19),Federados!$A$2:$W$601,COLUMN(),FALSE))</f>
        <v>#N/A</v>
      </c>
      <c r="Q19" s="57" t="e">
        <f>IF(VLOOKUP(VALUE($A19),Federados!$A$2:$W$601,COLUMN(),FALSE)=0,"",VLOOKUP(VALUE($A19),Federados!$A$2:$W$601,COLUMN(),FALSE))</f>
        <v>#N/A</v>
      </c>
      <c r="R19" s="57" t="e">
        <f>IF(VLOOKUP(VALUE($A19),Federados!$A$2:$W$601,COLUMN(),FALSE)=0,"",VLOOKUP(VALUE($A19),Federados!$A$2:$W$601,COLUMN(),FALSE))</f>
        <v>#N/A</v>
      </c>
      <c r="S19" s="52" t="e">
        <f>IF(VLOOKUP(VALUE($A19),Federados!$A$2:$W$601,COLUMN(),FALSE)=0,"",VLOOKUP(VALUE($A19),Federados!$A$2:$W$601,COLUMN(),FALSE))</f>
        <v>#N/A</v>
      </c>
      <c r="T19" s="52" t="e">
        <f>IF(VLOOKUP(VALUE($A19),Federados!$A$2:$W$601,COLUMN(),FALSE)=0,"",VLOOKUP(VALUE($A19),Federados!$A$2:$W$601,COLUMN(),FALSE))</f>
        <v>#N/A</v>
      </c>
      <c r="U19" s="52" t="e">
        <f>IF(VLOOKUP(VALUE($A19),Federados!$A$2:$W$601,COLUMN(),FALSE)=0,"",VLOOKUP(VALUE($A19),Federados!$A$2:$W$601,COLUMN(),FALSE))</f>
        <v>#N/A</v>
      </c>
      <c r="V19" s="52" t="e">
        <f>IF(VLOOKUP(VALUE($A19),Federados!$A$2:$W$601,COLUMN(),FALSE)=0,"",VLOOKUP(VALUE($A19),Federados!$A$2:$W$601,COLUMN(),FALSE))</f>
        <v>#N/A</v>
      </c>
      <c r="W19" s="52" t="e">
        <f>IF(VLOOKUP(VALUE($A19),Federados!$A$2:$W$601,COLUMN(),FALSE)=0,"",VLOOKUP(VALUE($A19),Federados!$A$2:$W$601,COLUMN(),FALSE))</f>
        <v>#N/A</v>
      </c>
      <c r="X19" s="52">
        <f>IF($A19&lt;&gt;0,Simples!G27,"")</f>
      </c>
      <c r="Y19" s="52">
        <f>IF($A19&lt;&gt;0,Simples!H27,"")</f>
      </c>
      <c r="Z19" s="52"/>
    </row>
    <row r="20" spans="1:26" ht="12.75">
      <c r="A20" s="51">
        <f>Simples!B28</f>
        <v>0</v>
      </c>
      <c r="B20" s="52" t="e">
        <f>VLOOKUP(VALUE($A20),Federados!$A$2:$W$601,COLUMN(),FALSE)</f>
        <v>#N/A</v>
      </c>
      <c r="C20" s="52" t="e">
        <f>IF(VLOOKUP(VALUE($A20),Federados!$A$2:$W$601,COLUMN(),FALSE)=0,"",VLOOKUP(VALUE($A20),Federados!$A$2:$W$601,COLUMN(),FALSE))</f>
        <v>#N/A</v>
      </c>
      <c r="D20" s="52" t="e">
        <f>IF(VLOOKUP(VALUE($A20),Federados!$A$2:$W$601,COLUMN(),FALSE)=0,"",VLOOKUP(VALUE($A20),Federados!$A$2:$W$601,COLUMN(),FALSE))</f>
        <v>#N/A</v>
      </c>
      <c r="E20" s="52" t="e">
        <f>IF(VLOOKUP(VALUE($A20),Federados!$A$2:$W$601,COLUMN(),FALSE)=0,"",VLOOKUP(VALUE($A20),Federados!$A$2:$W$601,COLUMN(),FALSE))</f>
        <v>#N/A</v>
      </c>
      <c r="F20" s="52" t="e">
        <f>IF(VLOOKUP(VALUE($A20),Federados!$A$2:$W$601,COLUMN(),FALSE)=0,"",VLOOKUP(VALUE($A20),Federados!$A$2:$W$601,COLUMN(),FALSE))</f>
        <v>#N/A</v>
      </c>
      <c r="G20" s="52" t="e">
        <f>IF(VLOOKUP(VALUE($A20),Federados!$A$2:$W$601,COLUMN(),FALSE)=0,"",VLOOKUP(VALUE($A20),Federados!$A$2:$W$601,COLUMN(),FALSE))</f>
        <v>#N/A</v>
      </c>
      <c r="H20" s="52" t="e">
        <f>IF(VLOOKUP(VALUE($A20),Federados!$A$2:$W$601,COLUMN(),FALSE)=0,"",VLOOKUP(VALUE($A20),Federados!$A$2:$W$601,COLUMN(),FALSE))</f>
        <v>#N/A</v>
      </c>
      <c r="I20" s="52" t="e">
        <f>IF(VLOOKUP(VALUE($A20),Federados!$A$2:$W$601,COLUMN(),FALSE)=0,"",VLOOKUP(VALUE($A20),Federados!$A$2:$W$601,COLUMN(),FALSE))</f>
        <v>#N/A</v>
      </c>
      <c r="J20" s="52" t="e">
        <f>IF(VLOOKUP(VALUE($A20),Federados!$A$2:$W$601,COLUMN(),FALSE)=0,"",VLOOKUP(VALUE($A20),Federados!$A$2:$W$601,COLUMN(),FALSE))</f>
        <v>#N/A</v>
      </c>
      <c r="K20" s="52" t="e">
        <f>IF(VLOOKUP(VALUE($A20),Federados!$A$2:$W$601,COLUMN(),FALSE)=0,"",VLOOKUP(VALUE($A20),Federados!$A$2:$W$601,COLUMN(),FALSE))</f>
        <v>#N/A</v>
      </c>
      <c r="L20" s="52" t="e">
        <f>IF(VLOOKUP(VALUE($A20),Federados!$A$2:$W$601,COLUMN(),FALSE)=0,"",VLOOKUP(VALUE($A20),Federados!$A$2:$W$601,COLUMN(),FALSE))</f>
        <v>#N/A</v>
      </c>
      <c r="M20" s="52" t="e">
        <f>IF(VLOOKUP(VALUE($A20),Federados!$A$2:$W$601,COLUMN(),FALSE)=0,"",VLOOKUP(VALUE($A20),Federados!$A$2:$W$601,COLUMN(),FALSE))</f>
        <v>#N/A</v>
      </c>
      <c r="N20" s="52" t="e">
        <f>IF(VLOOKUP(VALUE($A20),Federados!$A$2:$W$601,COLUMN(),FALSE)=0,"",VLOOKUP(VALUE($A20),Federados!$A$2:$W$601,COLUMN(),FALSE))</f>
        <v>#N/A</v>
      </c>
      <c r="O20" s="52" t="e">
        <f>IF(VLOOKUP(VALUE($A20),Federados!$A$2:$W$601,COLUMN(),FALSE)=0,"",VLOOKUP(VALUE($A20),Federados!$A$2:$W$601,COLUMN(),FALSE))</f>
        <v>#N/A</v>
      </c>
      <c r="P20" s="52" t="e">
        <f>IF(VLOOKUP(VALUE($A20),Federados!$A$2:$W$601,COLUMN(),FALSE)=0,"",VLOOKUP(VALUE($A20),Federados!$A$2:$W$601,COLUMN(),FALSE))</f>
        <v>#N/A</v>
      </c>
      <c r="Q20" s="57" t="e">
        <f>IF(VLOOKUP(VALUE($A20),Federados!$A$2:$W$601,COLUMN(),FALSE)=0,"",VLOOKUP(VALUE($A20),Federados!$A$2:$W$601,COLUMN(),FALSE))</f>
        <v>#N/A</v>
      </c>
      <c r="R20" s="57" t="e">
        <f>IF(VLOOKUP(VALUE($A20),Federados!$A$2:$W$601,COLUMN(),FALSE)=0,"",VLOOKUP(VALUE($A20),Federados!$A$2:$W$601,COLUMN(),FALSE))</f>
        <v>#N/A</v>
      </c>
      <c r="S20" s="52" t="e">
        <f>IF(VLOOKUP(VALUE($A20),Federados!$A$2:$W$601,COLUMN(),FALSE)=0,"",VLOOKUP(VALUE($A20),Federados!$A$2:$W$601,COLUMN(),FALSE))</f>
        <v>#N/A</v>
      </c>
      <c r="T20" s="52" t="e">
        <f>IF(VLOOKUP(VALUE($A20),Federados!$A$2:$W$601,COLUMN(),FALSE)=0,"",VLOOKUP(VALUE($A20),Federados!$A$2:$W$601,COLUMN(),FALSE))</f>
        <v>#N/A</v>
      </c>
      <c r="U20" s="52" t="e">
        <f>IF(VLOOKUP(VALUE($A20),Federados!$A$2:$W$601,COLUMN(),FALSE)=0,"",VLOOKUP(VALUE($A20),Federados!$A$2:$W$601,COLUMN(),FALSE))</f>
        <v>#N/A</v>
      </c>
      <c r="V20" s="52" t="e">
        <f>IF(VLOOKUP(VALUE($A20),Federados!$A$2:$W$601,COLUMN(),FALSE)=0,"",VLOOKUP(VALUE($A20),Federados!$A$2:$W$601,COLUMN(),FALSE))</f>
        <v>#N/A</v>
      </c>
      <c r="W20" s="52" t="e">
        <f>IF(VLOOKUP(VALUE($A20),Federados!$A$2:$W$601,COLUMN(),FALSE)=0,"",VLOOKUP(VALUE($A20),Federados!$A$2:$W$601,COLUMN(),FALSE))</f>
        <v>#N/A</v>
      </c>
      <c r="X20" s="52">
        <f>IF($A20&lt;&gt;0,Simples!G28,"")</f>
      </c>
      <c r="Y20" s="52">
        <f>IF($A20&lt;&gt;0,Simples!H28,"")</f>
      </c>
      <c r="Z20" s="52"/>
    </row>
    <row r="21" spans="1:26" ht="12.75">
      <c r="A21" s="51">
        <f>Simples!B29</f>
        <v>0</v>
      </c>
      <c r="B21" s="52" t="e">
        <f>VLOOKUP(VALUE($A21),Federados!$A$2:$W$601,COLUMN(),FALSE)</f>
        <v>#N/A</v>
      </c>
      <c r="C21" s="52" t="e">
        <f>IF(VLOOKUP(VALUE($A21),Federados!$A$2:$W$601,COLUMN(),FALSE)=0,"",VLOOKUP(VALUE($A21),Federados!$A$2:$W$601,COLUMN(),FALSE))</f>
        <v>#N/A</v>
      </c>
      <c r="D21" s="52" t="e">
        <f>IF(VLOOKUP(VALUE($A21),Federados!$A$2:$W$601,COLUMN(),FALSE)=0,"",VLOOKUP(VALUE($A21),Federados!$A$2:$W$601,COLUMN(),FALSE))</f>
        <v>#N/A</v>
      </c>
      <c r="E21" s="52" t="e">
        <f>IF(VLOOKUP(VALUE($A21),Federados!$A$2:$W$601,COLUMN(),FALSE)=0,"",VLOOKUP(VALUE($A21),Federados!$A$2:$W$601,COLUMN(),FALSE))</f>
        <v>#N/A</v>
      </c>
      <c r="F21" s="52" t="e">
        <f>IF(VLOOKUP(VALUE($A21),Federados!$A$2:$W$601,COLUMN(),FALSE)=0,"",VLOOKUP(VALUE($A21),Federados!$A$2:$W$601,COLUMN(),FALSE))</f>
        <v>#N/A</v>
      </c>
      <c r="G21" s="52" t="e">
        <f>IF(VLOOKUP(VALUE($A21),Federados!$A$2:$W$601,COLUMN(),FALSE)=0,"",VLOOKUP(VALUE($A21),Federados!$A$2:$W$601,COLUMN(),FALSE))</f>
        <v>#N/A</v>
      </c>
      <c r="H21" s="52" t="e">
        <f>IF(VLOOKUP(VALUE($A21),Federados!$A$2:$W$601,COLUMN(),FALSE)=0,"",VLOOKUP(VALUE($A21),Federados!$A$2:$W$601,COLUMN(),FALSE))</f>
        <v>#N/A</v>
      </c>
      <c r="I21" s="52" t="e">
        <f>IF(VLOOKUP(VALUE($A21),Federados!$A$2:$W$601,COLUMN(),FALSE)=0,"",VLOOKUP(VALUE($A21),Federados!$A$2:$W$601,COLUMN(),FALSE))</f>
        <v>#N/A</v>
      </c>
      <c r="J21" s="52" t="e">
        <f>IF(VLOOKUP(VALUE($A21),Federados!$A$2:$W$601,COLUMN(),FALSE)=0,"",VLOOKUP(VALUE($A21),Federados!$A$2:$W$601,COLUMN(),FALSE))</f>
        <v>#N/A</v>
      </c>
      <c r="K21" s="52" t="e">
        <f>IF(VLOOKUP(VALUE($A21),Federados!$A$2:$W$601,COLUMN(),FALSE)=0,"",VLOOKUP(VALUE($A21),Federados!$A$2:$W$601,COLUMN(),FALSE))</f>
        <v>#N/A</v>
      </c>
      <c r="L21" s="52" t="e">
        <f>IF(VLOOKUP(VALUE($A21),Federados!$A$2:$W$601,COLUMN(),FALSE)=0,"",VLOOKUP(VALUE($A21),Federados!$A$2:$W$601,COLUMN(),FALSE))</f>
        <v>#N/A</v>
      </c>
      <c r="M21" s="52" t="e">
        <f>IF(VLOOKUP(VALUE($A21),Federados!$A$2:$W$601,COLUMN(),FALSE)=0,"",VLOOKUP(VALUE($A21),Federados!$A$2:$W$601,COLUMN(),FALSE))</f>
        <v>#N/A</v>
      </c>
      <c r="N21" s="52" t="e">
        <f>IF(VLOOKUP(VALUE($A21),Federados!$A$2:$W$601,COLUMN(),FALSE)=0,"",VLOOKUP(VALUE($A21),Federados!$A$2:$W$601,COLUMN(),FALSE))</f>
        <v>#N/A</v>
      </c>
      <c r="O21" s="52" t="e">
        <f>IF(VLOOKUP(VALUE($A21),Federados!$A$2:$W$601,COLUMN(),FALSE)=0,"",VLOOKUP(VALUE($A21),Federados!$A$2:$W$601,COLUMN(),FALSE))</f>
        <v>#N/A</v>
      </c>
      <c r="P21" s="52" t="e">
        <f>IF(VLOOKUP(VALUE($A21),Federados!$A$2:$W$601,COLUMN(),FALSE)=0,"",VLOOKUP(VALUE($A21),Federados!$A$2:$W$601,COLUMN(),FALSE))</f>
        <v>#N/A</v>
      </c>
      <c r="Q21" s="57" t="e">
        <f>IF(VLOOKUP(VALUE($A21),Federados!$A$2:$W$601,COLUMN(),FALSE)=0,"",VLOOKUP(VALUE($A21),Federados!$A$2:$W$601,COLUMN(),FALSE))</f>
        <v>#N/A</v>
      </c>
      <c r="R21" s="57" t="e">
        <f>IF(VLOOKUP(VALUE($A21),Federados!$A$2:$W$601,COLUMN(),FALSE)=0,"",VLOOKUP(VALUE($A21),Federados!$A$2:$W$601,COLUMN(),FALSE))</f>
        <v>#N/A</v>
      </c>
      <c r="S21" s="52" t="e">
        <f>IF(VLOOKUP(VALUE($A21),Federados!$A$2:$W$601,COLUMN(),FALSE)=0,"",VLOOKUP(VALUE($A21),Federados!$A$2:$W$601,COLUMN(),FALSE))</f>
        <v>#N/A</v>
      </c>
      <c r="T21" s="52" t="e">
        <f>IF(VLOOKUP(VALUE($A21),Federados!$A$2:$W$601,COLUMN(),FALSE)=0,"",VLOOKUP(VALUE($A21),Federados!$A$2:$W$601,COLUMN(),FALSE))</f>
        <v>#N/A</v>
      </c>
      <c r="U21" s="52" t="e">
        <f>IF(VLOOKUP(VALUE($A21),Federados!$A$2:$W$601,COLUMN(),FALSE)=0,"",VLOOKUP(VALUE($A21),Federados!$A$2:$W$601,COLUMN(),FALSE))</f>
        <v>#N/A</v>
      </c>
      <c r="V21" s="52" t="e">
        <f>IF(VLOOKUP(VALUE($A21),Federados!$A$2:$W$601,COLUMN(),FALSE)=0,"",VLOOKUP(VALUE($A21),Federados!$A$2:$W$601,COLUMN(),FALSE))</f>
        <v>#N/A</v>
      </c>
      <c r="W21" s="52" t="e">
        <f>IF(VLOOKUP(VALUE($A21),Federados!$A$2:$W$601,COLUMN(),FALSE)=0,"",VLOOKUP(VALUE($A21),Federados!$A$2:$W$601,COLUMN(),FALSE))</f>
        <v>#N/A</v>
      </c>
      <c r="X21" s="52">
        <f>IF($A21&lt;&gt;0,Simples!G29,"")</f>
      </c>
      <c r="Y21" s="52">
        <f>IF($A21&lt;&gt;0,Simples!H29,"")</f>
      </c>
      <c r="Z21" s="52"/>
    </row>
    <row r="22" spans="1:26" ht="12.75">
      <c r="A22" s="51">
        <f>Simples!B30</f>
        <v>0</v>
      </c>
      <c r="B22" s="52" t="e">
        <f>VLOOKUP(VALUE($A22),Federados!$A$2:$W$601,COLUMN(),FALSE)</f>
        <v>#N/A</v>
      </c>
      <c r="C22" s="52" t="e">
        <f>IF(VLOOKUP(VALUE($A22),Federados!$A$2:$W$601,COLUMN(),FALSE)=0,"",VLOOKUP(VALUE($A22),Federados!$A$2:$W$601,COLUMN(),FALSE))</f>
        <v>#N/A</v>
      </c>
      <c r="D22" s="52" t="e">
        <f>IF(VLOOKUP(VALUE($A22),Federados!$A$2:$W$601,COLUMN(),FALSE)=0,"",VLOOKUP(VALUE($A22),Federados!$A$2:$W$601,COLUMN(),FALSE))</f>
        <v>#N/A</v>
      </c>
      <c r="E22" s="52" t="e">
        <f>IF(VLOOKUP(VALUE($A22),Federados!$A$2:$W$601,COLUMN(),FALSE)=0,"",VLOOKUP(VALUE($A22),Federados!$A$2:$W$601,COLUMN(),FALSE))</f>
        <v>#N/A</v>
      </c>
      <c r="F22" s="52" t="e">
        <f>IF(VLOOKUP(VALUE($A22),Federados!$A$2:$W$601,COLUMN(),FALSE)=0,"",VLOOKUP(VALUE($A22),Federados!$A$2:$W$601,COLUMN(),FALSE))</f>
        <v>#N/A</v>
      </c>
      <c r="G22" s="52" t="e">
        <f>IF(VLOOKUP(VALUE($A22),Federados!$A$2:$W$601,COLUMN(),FALSE)=0,"",VLOOKUP(VALUE($A22),Federados!$A$2:$W$601,COLUMN(),FALSE))</f>
        <v>#N/A</v>
      </c>
      <c r="H22" s="52" t="e">
        <f>IF(VLOOKUP(VALUE($A22),Federados!$A$2:$W$601,COLUMN(),FALSE)=0,"",VLOOKUP(VALUE($A22),Federados!$A$2:$W$601,COLUMN(),FALSE))</f>
        <v>#N/A</v>
      </c>
      <c r="I22" s="52" t="e">
        <f>IF(VLOOKUP(VALUE($A22),Federados!$A$2:$W$601,COLUMN(),FALSE)=0,"",VLOOKUP(VALUE($A22),Federados!$A$2:$W$601,COLUMN(),FALSE))</f>
        <v>#N/A</v>
      </c>
      <c r="J22" s="52" t="e">
        <f>IF(VLOOKUP(VALUE($A22),Federados!$A$2:$W$601,COLUMN(),FALSE)=0,"",VLOOKUP(VALUE($A22),Federados!$A$2:$W$601,COLUMN(),FALSE))</f>
        <v>#N/A</v>
      </c>
      <c r="K22" s="52" t="e">
        <f>IF(VLOOKUP(VALUE($A22),Federados!$A$2:$W$601,COLUMN(),FALSE)=0,"",VLOOKUP(VALUE($A22),Federados!$A$2:$W$601,COLUMN(),FALSE))</f>
        <v>#N/A</v>
      </c>
      <c r="L22" s="52" t="e">
        <f>IF(VLOOKUP(VALUE($A22),Federados!$A$2:$W$601,COLUMN(),FALSE)=0,"",VLOOKUP(VALUE($A22),Federados!$A$2:$W$601,COLUMN(),FALSE))</f>
        <v>#N/A</v>
      </c>
      <c r="M22" s="52" t="e">
        <f>IF(VLOOKUP(VALUE($A22),Federados!$A$2:$W$601,COLUMN(),FALSE)=0,"",VLOOKUP(VALUE($A22),Federados!$A$2:$W$601,COLUMN(),FALSE))</f>
        <v>#N/A</v>
      </c>
      <c r="N22" s="52" t="e">
        <f>IF(VLOOKUP(VALUE($A22),Federados!$A$2:$W$601,COLUMN(),FALSE)=0,"",VLOOKUP(VALUE($A22),Federados!$A$2:$W$601,COLUMN(),FALSE))</f>
        <v>#N/A</v>
      </c>
      <c r="O22" s="52" t="e">
        <f>IF(VLOOKUP(VALUE($A22),Federados!$A$2:$W$601,COLUMN(),FALSE)=0,"",VLOOKUP(VALUE($A22),Federados!$A$2:$W$601,COLUMN(),FALSE))</f>
        <v>#N/A</v>
      </c>
      <c r="P22" s="52" t="e">
        <f>IF(VLOOKUP(VALUE($A22),Federados!$A$2:$W$601,COLUMN(),FALSE)=0,"",VLOOKUP(VALUE($A22),Federados!$A$2:$W$601,COLUMN(),FALSE))</f>
        <v>#N/A</v>
      </c>
      <c r="Q22" s="57" t="e">
        <f>IF(VLOOKUP(VALUE($A22),Federados!$A$2:$W$601,COLUMN(),FALSE)=0,"",VLOOKUP(VALUE($A22),Federados!$A$2:$W$601,COLUMN(),FALSE))</f>
        <v>#N/A</v>
      </c>
      <c r="R22" s="57" t="e">
        <f>IF(VLOOKUP(VALUE($A22),Federados!$A$2:$W$601,COLUMN(),FALSE)=0,"",VLOOKUP(VALUE($A22),Federados!$A$2:$W$601,COLUMN(),FALSE))</f>
        <v>#N/A</v>
      </c>
      <c r="S22" s="52" t="e">
        <f>IF(VLOOKUP(VALUE($A22),Federados!$A$2:$W$601,COLUMN(),FALSE)=0,"",VLOOKUP(VALUE($A22),Federados!$A$2:$W$601,COLUMN(),FALSE))</f>
        <v>#N/A</v>
      </c>
      <c r="T22" s="52" t="e">
        <f>IF(VLOOKUP(VALUE($A22),Federados!$A$2:$W$601,COLUMN(),FALSE)=0,"",VLOOKUP(VALUE($A22),Federados!$A$2:$W$601,COLUMN(),FALSE))</f>
        <v>#N/A</v>
      </c>
      <c r="U22" s="52" t="e">
        <f>IF(VLOOKUP(VALUE($A22),Federados!$A$2:$W$601,COLUMN(),FALSE)=0,"",VLOOKUP(VALUE($A22),Federados!$A$2:$W$601,COLUMN(),FALSE))</f>
        <v>#N/A</v>
      </c>
      <c r="V22" s="52" t="e">
        <f>IF(VLOOKUP(VALUE($A22),Federados!$A$2:$W$601,COLUMN(),FALSE)=0,"",VLOOKUP(VALUE($A22),Federados!$A$2:$W$601,COLUMN(),FALSE))</f>
        <v>#N/A</v>
      </c>
      <c r="W22" s="52" t="e">
        <f>IF(VLOOKUP(VALUE($A22),Federados!$A$2:$W$601,COLUMN(),FALSE)=0,"",VLOOKUP(VALUE($A22),Federados!$A$2:$W$601,COLUMN(),FALSE))</f>
        <v>#N/A</v>
      </c>
      <c r="X22" s="52">
        <f>IF($A22&lt;&gt;0,Simples!G30,"")</f>
      </c>
      <c r="Y22" s="52">
        <f>IF($A22&lt;&gt;0,Simples!H30,"")</f>
      </c>
      <c r="Z22" s="52"/>
    </row>
    <row r="23" spans="1:26" ht="12.75">
      <c r="A23" s="51">
        <f>Simples!B31</f>
        <v>0</v>
      </c>
      <c r="B23" s="52" t="e">
        <f>VLOOKUP(VALUE($A23),Federados!$A$2:$W$601,COLUMN(),FALSE)</f>
        <v>#N/A</v>
      </c>
      <c r="C23" s="52" t="e">
        <f>IF(VLOOKUP(VALUE($A23),Federados!$A$2:$W$601,COLUMN(),FALSE)=0,"",VLOOKUP(VALUE($A23),Federados!$A$2:$W$601,COLUMN(),FALSE))</f>
        <v>#N/A</v>
      </c>
      <c r="D23" s="52" t="e">
        <f>IF(VLOOKUP(VALUE($A23),Federados!$A$2:$W$601,COLUMN(),FALSE)=0,"",VLOOKUP(VALUE($A23),Federados!$A$2:$W$601,COLUMN(),FALSE))</f>
        <v>#N/A</v>
      </c>
      <c r="E23" s="52" t="e">
        <f>IF(VLOOKUP(VALUE($A23),Federados!$A$2:$W$601,COLUMN(),FALSE)=0,"",VLOOKUP(VALUE($A23),Federados!$A$2:$W$601,COLUMN(),FALSE))</f>
        <v>#N/A</v>
      </c>
      <c r="F23" s="52" t="e">
        <f>IF(VLOOKUP(VALUE($A23),Federados!$A$2:$W$601,COLUMN(),FALSE)=0,"",VLOOKUP(VALUE($A23),Federados!$A$2:$W$601,COLUMN(),FALSE))</f>
        <v>#N/A</v>
      </c>
      <c r="G23" s="52" t="e">
        <f>IF(VLOOKUP(VALUE($A23),Federados!$A$2:$W$601,COLUMN(),FALSE)=0,"",VLOOKUP(VALUE($A23),Federados!$A$2:$W$601,COLUMN(),FALSE))</f>
        <v>#N/A</v>
      </c>
      <c r="H23" s="52" t="e">
        <f>IF(VLOOKUP(VALUE($A23),Federados!$A$2:$W$601,COLUMN(),FALSE)=0,"",VLOOKUP(VALUE($A23),Federados!$A$2:$W$601,COLUMN(),FALSE))</f>
        <v>#N/A</v>
      </c>
      <c r="I23" s="52" t="e">
        <f>IF(VLOOKUP(VALUE($A23),Federados!$A$2:$W$601,COLUMN(),FALSE)=0,"",VLOOKUP(VALUE($A23),Federados!$A$2:$W$601,COLUMN(),FALSE))</f>
        <v>#N/A</v>
      </c>
      <c r="J23" s="52" t="e">
        <f>IF(VLOOKUP(VALUE($A23),Federados!$A$2:$W$601,COLUMN(),FALSE)=0,"",VLOOKUP(VALUE($A23),Federados!$A$2:$W$601,COLUMN(),FALSE))</f>
        <v>#N/A</v>
      </c>
      <c r="K23" s="52" t="e">
        <f>IF(VLOOKUP(VALUE($A23),Federados!$A$2:$W$601,COLUMN(),FALSE)=0,"",VLOOKUP(VALUE($A23),Federados!$A$2:$W$601,COLUMN(),FALSE))</f>
        <v>#N/A</v>
      </c>
      <c r="L23" s="52" t="e">
        <f>IF(VLOOKUP(VALUE($A23),Federados!$A$2:$W$601,COLUMN(),FALSE)=0,"",VLOOKUP(VALUE($A23),Federados!$A$2:$W$601,COLUMN(),FALSE))</f>
        <v>#N/A</v>
      </c>
      <c r="M23" s="52" t="e">
        <f>IF(VLOOKUP(VALUE($A23),Federados!$A$2:$W$601,COLUMN(),FALSE)=0,"",VLOOKUP(VALUE($A23),Federados!$A$2:$W$601,COLUMN(),FALSE))</f>
        <v>#N/A</v>
      </c>
      <c r="N23" s="52" t="e">
        <f>IF(VLOOKUP(VALUE($A23),Federados!$A$2:$W$601,COLUMN(),FALSE)=0,"",VLOOKUP(VALUE($A23),Federados!$A$2:$W$601,COLUMN(),FALSE))</f>
        <v>#N/A</v>
      </c>
      <c r="O23" s="52" t="e">
        <f>IF(VLOOKUP(VALUE($A23),Federados!$A$2:$W$601,COLUMN(),FALSE)=0,"",VLOOKUP(VALUE($A23),Federados!$A$2:$W$601,COLUMN(),FALSE))</f>
        <v>#N/A</v>
      </c>
      <c r="P23" s="52" t="e">
        <f>IF(VLOOKUP(VALUE($A23),Federados!$A$2:$W$601,COLUMN(),FALSE)=0,"",VLOOKUP(VALUE($A23),Federados!$A$2:$W$601,COLUMN(),FALSE))</f>
        <v>#N/A</v>
      </c>
      <c r="Q23" s="57" t="e">
        <f>IF(VLOOKUP(VALUE($A23),Federados!$A$2:$W$601,COLUMN(),FALSE)=0,"",VLOOKUP(VALUE($A23),Federados!$A$2:$W$601,COLUMN(),FALSE))</f>
        <v>#N/A</v>
      </c>
      <c r="R23" s="57" t="e">
        <f>IF(VLOOKUP(VALUE($A23),Federados!$A$2:$W$601,COLUMN(),FALSE)=0,"",VLOOKUP(VALUE($A23),Federados!$A$2:$W$601,COLUMN(),FALSE))</f>
        <v>#N/A</v>
      </c>
      <c r="S23" s="52" t="e">
        <f>IF(VLOOKUP(VALUE($A23),Federados!$A$2:$W$601,COLUMN(),FALSE)=0,"",VLOOKUP(VALUE($A23),Federados!$A$2:$W$601,COLUMN(),FALSE))</f>
        <v>#N/A</v>
      </c>
      <c r="T23" s="52" t="e">
        <f>IF(VLOOKUP(VALUE($A23),Federados!$A$2:$W$601,COLUMN(),FALSE)=0,"",VLOOKUP(VALUE($A23),Federados!$A$2:$W$601,COLUMN(),FALSE))</f>
        <v>#N/A</v>
      </c>
      <c r="U23" s="52" t="e">
        <f>IF(VLOOKUP(VALUE($A23),Federados!$A$2:$W$601,COLUMN(),FALSE)=0,"",VLOOKUP(VALUE($A23),Federados!$A$2:$W$601,COLUMN(),FALSE))</f>
        <v>#N/A</v>
      </c>
      <c r="V23" s="52" t="e">
        <f>IF(VLOOKUP(VALUE($A23),Federados!$A$2:$W$601,COLUMN(),FALSE)=0,"",VLOOKUP(VALUE($A23),Federados!$A$2:$W$601,COLUMN(),FALSE))</f>
        <v>#N/A</v>
      </c>
      <c r="W23" s="52" t="e">
        <f>IF(VLOOKUP(VALUE($A23),Federados!$A$2:$W$601,COLUMN(),FALSE)=0,"",VLOOKUP(VALUE($A23),Federados!$A$2:$W$601,COLUMN(),FALSE))</f>
        <v>#N/A</v>
      </c>
      <c r="X23" s="52">
        <f>IF($A23&lt;&gt;0,Simples!G31,"")</f>
      </c>
      <c r="Y23" s="52">
        <f>IF($A23&lt;&gt;0,Simples!H31,"")</f>
      </c>
      <c r="Z23" s="52"/>
    </row>
    <row r="24" spans="1:26" ht="12.75">
      <c r="A24" s="51">
        <f>Simples!B32</f>
        <v>0</v>
      </c>
      <c r="B24" s="52" t="e">
        <f>VLOOKUP(VALUE($A24),Federados!$A$2:$W$601,COLUMN(),FALSE)</f>
        <v>#N/A</v>
      </c>
      <c r="C24" s="52" t="e">
        <f>IF(VLOOKUP(VALUE($A24),Federados!$A$2:$W$601,COLUMN(),FALSE)=0,"",VLOOKUP(VALUE($A24),Federados!$A$2:$W$601,COLUMN(),FALSE))</f>
        <v>#N/A</v>
      </c>
      <c r="D24" s="52" t="e">
        <f>IF(VLOOKUP(VALUE($A24),Federados!$A$2:$W$601,COLUMN(),FALSE)=0,"",VLOOKUP(VALUE($A24),Federados!$A$2:$W$601,COLUMN(),FALSE))</f>
        <v>#N/A</v>
      </c>
      <c r="E24" s="52" t="e">
        <f>IF(VLOOKUP(VALUE($A24),Federados!$A$2:$W$601,COLUMN(),FALSE)=0,"",VLOOKUP(VALUE($A24),Federados!$A$2:$W$601,COLUMN(),FALSE))</f>
        <v>#N/A</v>
      </c>
      <c r="F24" s="52" t="e">
        <f>IF(VLOOKUP(VALUE($A24),Federados!$A$2:$W$601,COLUMN(),FALSE)=0,"",VLOOKUP(VALUE($A24),Federados!$A$2:$W$601,COLUMN(),FALSE))</f>
        <v>#N/A</v>
      </c>
      <c r="G24" s="52" t="e">
        <f>IF(VLOOKUP(VALUE($A24),Federados!$A$2:$W$601,COLUMN(),FALSE)=0,"",VLOOKUP(VALUE($A24),Federados!$A$2:$W$601,COLUMN(),FALSE))</f>
        <v>#N/A</v>
      </c>
      <c r="H24" s="52" t="e">
        <f>IF(VLOOKUP(VALUE($A24),Federados!$A$2:$W$601,COLUMN(),FALSE)=0,"",VLOOKUP(VALUE($A24),Federados!$A$2:$W$601,COLUMN(),FALSE))</f>
        <v>#N/A</v>
      </c>
      <c r="I24" s="52" t="e">
        <f>IF(VLOOKUP(VALUE($A24),Federados!$A$2:$W$601,COLUMN(),FALSE)=0,"",VLOOKUP(VALUE($A24),Federados!$A$2:$W$601,COLUMN(),FALSE))</f>
        <v>#N/A</v>
      </c>
      <c r="J24" s="52" t="e">
        <f>IF(VLOOKUP(VALUE($A24),Federados!$A$2:$W$601,COLUMN(),FALSE)=0,"",VLOOKUP(VALUE($A24),Federados!$A$2:$W$601,COLUMN(),FALSE))</f>
        <v>#N/A</v>
      </c>
      <c r="K24" s="52" t="e">
        <f>IF(VLOOKUP(VALUE($A24),Federados!$A$2:$W$601,COLUMN(),FALSE)=0,"",VLOOKUP(VALUE($A24),Federados!$A$2:$W$601,COLUMN(),FALSE))</f>
        <v>#N/A</v>
      </c>
      <c r="L24" s="52" t="e">
        <f>IF(VLOOKUP(VALUE($A24),Federados!$A$2:$W$601,COLUMN(),FALSE)=0,"",VLOOKUP(VALUE($A24),Federados!$A$2:$W$601,COLUMN(),FALSE))</f>
        <v>#N/A</v>
      </c>
      <c r="M24" s="52" t="e">
        <f>IF(VLOOKUP(VALUE($A24),Federados!$A$2:$W$601,COLUMN(),FALSE)=0,"",VLOOKUP(VALUE($A24),Federados!$A$2:$W$601,COLUMN(),FALSE))</f>
        <v>#N/A</v>
      </c>
      <c r="N24" s="52" t="e">
        <f>IF(VLOOKUP(VALUE($A24),Federados!$A$2:$W$601,COLUMN(),FALSE)=0,"",VLOOKUP(VALUE($A24),Federados!$A$2:$W$601,COLUMN(),FALSE))</f>
        <v>#N/A</v>
      </c>
      <c r="O24" s="52" t="e">
        <f>IF(VLOOKUP(VALUE($A24),Federados!$A$2:$W$601,COLUMN(),FALSE)=0,"",VLOOKUP(VALUE($A24),Federados!$A$2:$W$601,COLUMN(),FALSE))</f>
        <v>#N/A</v>
      </c>
      <c r="P24" s="52" t="e">
        <f>IF(VLOOKUP(VALUE($A24),Federados!$A$2:$W$601,COLUMN(),FALSE)=0,"",VLOOKUP(VALUE($A24),Federados!$A$2:$W$601,COLUMN(),FALSE))</f>
        <v>#N/A</v>
      </c>
      <c r="Q24" s="57" t="e">
        <f>IF(VLOOKUP(VALUE($A24),Federados!$A$2:$W$601,COLUMN(),FALSE)=0,"",VLOOKUP(VALUE($A24),Federados!$A$2:$W$601,COLUMN(),FALSE))</f>
        <v>#N/A</v>
      </c>
      <c r="R24" s="57" t="e">
        <f>IF(VLOOKUP(VALUE($A24),Federados!$A$2:$W$601,COLUMN(),FALSE)=0,"",VLOOKUP(VALUE($A24),Federados!$A$2:$W$601,COLUMN(),FALSE))</f>
        <v>#N/A</v>
      </c>
      <c r="S24" s="52" t="e">
        <f>IF(VLOOKUP(VALUE($A24),Federados!$A$2:$W$601,COLUMN(),FALSE)=0,"",VLOOKUP(VALUE($A24),Federados!$A$2:$W$601,COLUMN(),FALSE))</f>
        <v>#N/A</v>
      </c>
      <c r="T24" s="52" t="e">
        <f>IF(VLOOKUP(VALUE($A24),Federados!$A$2:$W$601,COLUMN(),FALSE)=0,"",VLOOKUP(VALUE($A24),Federados!$A$2:$W$601,COLUMN(),FALSE))</f>
        <v>#N/A</v>
      </c>
      <c r="U24" s="52" t="e">
        <f>IF(VLOOKUP(VALUE($A24),Federados!$A$2:$W$601,COLUMN(),FALSE)=0,"",VLOOKUP(VALUE($A24),Federados!$A$2:$W$601,COLUMN(),FALSE))</f>
        <v>#N/A</v>
      </c>
      <c r="V24" s="52" t="e">
        <f>IF(VLOOKUP(VALUE($A24),Federados!$A$2:$W$601,COLUMN(),FALSE)=0,"",VLOOKUP(VALUE($A24),Federados!$A$2:$W$601,COLUMN(),FALSE))</f>
        <v>#N/A</v>
      </c>
      <c r="W24" s="52" t="e">
        <f>IF(VLOOKUP(VALUE($A24),Federados!$A$2:$W$601,COLUMN(),FALSE)=0,"",VLOOKUP(VALUE($A24),Federados!$A$2:$W$601,COLUMN(),FALSE))</f>
        <v>#N/A</v>
      </c>
      <c r="X24" s="52">
        <f>IF($A24&lt;&gt;0,Simples!G32,"")</f>
      </c>
      <c r="Y24" s="52">
        <f>IF($A24&lt;&gt;0,Simples!H32,"")</f>
      </c>
      <c r="Z24" s="52"/>
    </row>
    <row r="25" spans="1:26" ht="12.75">
      <c r="A25" s="51">
        <f>Simples!B33</f>
        <v>0</v>
      </c>
      <c r="B25" s="52" t="e">
        <f>VLOOKUP(VALUE($A25),Federados!$A$2:$W$601,COLUMN(),FALSE)</f>
        <v>#N/A</v>
      </c>
      <c r="C25" s="52" t="e">
        <f>IF(VLOOKUP(VALUE($A25),Federados!$A$2:$W$601,COLUMN(),FALSE)=0,"",VLOOKUP(VALUE($A25),Federados!$A$2:$W$601,COLUMN(),FALSE))</f>
        <v>#N/A</v>
      </c>
      <c r="D25" s="52" t="e">
        <f>IF(VLOOKUP(VALUE($A25),Federados!$A$2:$W$601,COLUMN(),FALSE)=0,"",VLOOKUP(VALUE($A25),Federados!$A$2:$W$601,COLUMN(),FALSE))</f>
        <v>#N/A</v>
      </c>
      <c r="E25" s="52" t="e">
        <f>IF(VLOOKUP(VALUE($A25),Federados!$A$2:$W$601,COLUMN(),FALSE)=0,"",VLOOKUP(VALUE($A25),Federados!$A$2:$W$601,COLUMN(),FALSE))</f>
        <v>#N/A</v>
      </c>
      <c r="F25" s="52" t="e">
        <f>IF(VLOOKUP(VALUE($A25),Federados!$A$2:$W$601,COLUMN(),FALSE)=0,"",VLOOKUP(VALUE($A25),Federados!$A$2:$W$601,COLUMN(),FALSE))</f>
        <v>#N/A</v>
      </c>
      <c r="G25" s="52" t="e">
        <f>IF(VLOOKUP(VALUE($A25),Federados!$A$2:$W$601,COLUMN(),FALSE)=0,"",VLOOKUP(VALUE($A25),Federados!$A$2:$W$601,COLUMN(),FALSE))</f>
        <v>#N/A</v>
      </c>
      <c r="H25" s="52" t="e">
        <f>IF(VLOOKUP(VALUE($A25),Federados!$A$2:$W$601,COLUMN(),FALSE)=0,"",VLOOKUP(VALUE($A25),Federados!$A$2:$W$601,COLUMN(),FALSE))</f>
        <v>#N/A</v>
      </c>
      <c r="I25" s="52" t="e">
        <f>IF(VLOOKUP(VALUE($A25),Federados!$A$2:$W$601,COLUMN(),FALSE)=0,"",VLOOKUP(VALUE($A25),Federados!$A$2:$W$601,COLUMN(),FALSE))</f>
        <v>#N/A</v>
      </c>
      <c r="J25" s="52" t="e">
        <f>IF(VLOOKUP(VALUE($A25),Federados!$A$2:$W$601,COLUMN(),FALSE)=0,"",VLOOKUP(VALUE($A25),Federados!$A$2:$W$601,COLUMN(),FALSE))</f>
        <v>#N/A</v>
      </c>
      <c r="K25" s="52" t="e">
        <f>IF(VLOOKUP(VALUE($A25),Federados!$A$2:$W$601,COLUMN(),FALSE)=0,"",VLOOKUP(VALUE($A25),Federados!$A$2:$W$601,COLUMN(),FALSE))</f>
        <v>#N/A</v>
      </c>
      <c r="L25" s="52" t="e">
        <f>IF(VLOOKUP(VALUE($A25),Federados!$A$2:$W$601,COLUMN(),FALSE)=0,"",VLOOKUP(VALUE($A25),Federados!$A$2:$W$601,COLUMN(),FALSE))</f>
        <v>#N/A</v>
      </c>
      <c r="M25" s="52" t="e">
        <f>IF(VLOOKUP(VALUE($A25),Federados!$A$2:$W$601,COLUMN(),FALSE)=0,"",VLOOKUP(VALUE($A25),Federados!$A$2:$W$601,COLUMN(),FALSE))</f>
        <v>#N/A</v>
      </c>
      <c r="N25" s="52" t="e">
        <f>IF(VLOOKUP(VALUE($A25),Federados!$A$2:$W$601,COLUMN(),FALSE)=0,"",VLOOKUP(VALUE($A25),Federados!$A$2:$W$601,COLUMN(),FALSE))</f>
        <v>#N/A</v>
      </c>
      <c r="O25" s="52" t="e">
        <f>IF(VLOOKUP(VALUE($A25),Federados!$A$2:$W$601,COLUMN(),FALSE)=0,"",VLOOKUP(VALUE($A25),Federados!$A$2:$W$601,COLUMN(),FALSE))</f>
        <v>#N/A</v>
      </c>
      <c r="P25" s="52" t="e">
        <f>IF(VLOOKUP(VALUE($A25),Federados!$A$2:$W$601,COLUMN(),FALSE)=0,"",VLOOKUP(VALUE($A25),Federados!$A$2:$W$601,COLUMN(),FALSE))</f>
        <v>#N/A</v>
      </c>
      <c r="Q25" s="57" t="e">
        <f>IF(VLOOKUP(VALUE($A25),Federados!$A$2:$W$601,COLUMN(),FALSE)=0,"",VLOOKUP(VALUE($A25),Federados!$A$2:$W$601,COLUMN(),FALSE))</f>
        <v>#N/A</v>
      </c>
      <c r="R25" s="57" t="e">
        <f>IF(VLOOKUP(VALUE($A25),Federados!$A$2:$W$601,COLUMN(),FALSE)=0,"",VLOOKUP(VALUE($A25),Federados!$A$2:$W$601,COLUMN(),FALSE))</f>
        <v>#N/A</v>
      </c>
      <c r="S25" s="52" t="e">
        <f>IF(VLOOKUP(VALUE($A25),Federados!$A$2:$W$601,COLUMN(),FALSE)=0,"",VLOOKUP(VALUE($A25),Federados!$A$2:$W$601,COLUMN(),FALSE))</f>
        <v>#N/A</v>
      </c>
      <c r="T25" s="52" t="e">
        <f>IF(VLOOKUP(VALUE($A25),Federados!$A$2:$W$601,COLUMN(),FALSE)=0,"",VLOOKUP(VALUE($A25),Federados!$A$2:$W$601,COLUMN(),FALSE))</f>
        <v>#N/A</v>
      </c>
      <c r="U25" s="52" t="e">
        <f>IF(VLOOKUP(VALUE($A25),Federados!$A$2:$W$601,COLUMN(),FALSE)=0,"",VLOOKUP(VALUE($A25),Federados!$A$2:$W$601,COLUMN(),FALSE))</f>
        <v>#N/A</v>
      </c>
      <c r="V25" s="52" t="e">
        <f>IF(VLOOKUP(VALUE($A25),Federados!$A$2:$W$601,COLUMN(),FALSE)=0,"",VLOOKUP(VALUE($A25),Federados!$A$2:$W$601,COLUMN(),FALSE))</f>
        <v>#N/A</v>
      </c>
      <c r="W25" s="52" t="e">
        <f>IF(VLOOKUP(VALUE($A25),Federados!$A$2:$W$601,COLUMN(),FALSE)=0,"",VLOOKUP(VALUE($A25),Federados!$A$2:$W$601,COLUMN(),FALSE))</f>
        <v>#N/A</v>
      </c>
      <c r="X25" s="52">
        <f>IF($A25&lt;&gt;0,Simples!G33,"")</f>
      </c>
      <c r="Y25" s="52">
        <f>IF($A25&lt;&gt;0,Simples!H33,"")</f>
      </c>
      <c r="Z25" s="52"/>
    </row>
    <row r="26" spans="1:26" ht="12.75">
      <c r="A26" s="51">
        <f>Simples!B34</f>
        <v>0</v>
      </c>
      <c r="B26" s="52" t="e">
        <f>VLOOKUP(VALUE($A26),Federados!$A$2:$W$601,COLUMN(),FALSE)</f>
        <v>#N/A</v>
      </c>
      <c r="C26" s="52" t="e">
        <f>IF(VLOOKUP(VALUE($A26),Federados!$A$2:$W$601,COLUMN(),FALSE)=0,"",VLOOKUP(VALUE($A26),Federados!$A$2:$W$601,COLUMN(),FALSE))</f>
        <v>#N/A</v>
      </c>
      <c r="D26" s="52" t="e">
        <f>IF(VLOOKUP(VALUE($A26),Federados!$A$2:$W$601,COLUMN(),FALSE)=0,"",VLOOKUP(VALUE($A26),Federados!$A$2:$W$601,COLUMN(),FALSE))</f>
        <v>#N/A</v>
      </c>
      <c r="E26" s="52" t="e">
        <f>IF(VLOOKUP(VALUE($A26),Federados!$A$2:$W$601,COLUMN(),FALSE)=0,"",VLOOKUP(VALUE($A26),Federados!$A$2:$W$601,COLUMN(),FALSE))</f>
        <v>#N/A</v>
      </c>
      <c r="F26" s="52" t="e">
        <f>IF(VLOOKUP(VALUE($A26),Federados!$A$2:$W$601,COLUMN(),FALSE)=0,"",VLOOKUP(VALUE($A26),Federados!$A$2:$W$601,COLUMN(),FALSE))</f>
        <v>#N/A</v>
      </c>
      <c r="G26" s="52" t="e">
        <f>IF(VLOOKUP(VALUE($A26),Federados!$A$2:$W$601,COLUMN(),FALSE)=0,"",VLOOKUP(VALUE($A26),Federados!$A$2:$W$601,COLUMN(),FALSE))</f>
        <v>#N/A</v>
      </c>
      <c r="H26" s="52" t="e">
        <f>IF(VLOOKUP(VALUE($A26),Federados!$A$2:$W$601,COLUMN(),FALSE)=0,"",VLOOKUP(VALUE($A26),Federados!$A$2:$W$601,COLUMN(),FALSE))</f>
        <v>#N/A</v>
      </c>
      <c r="I26" s="52" t="e">
        <f>IF(VLOOKUP(VALUE($A26),Federados!$A$2:$W$601,COLUMN(),FALSE)=0,"",VLOOKUP(VALUE($A26),Federados!$A$2:$W$601,COLUMN(),FALSE))</f>
        <v>#N/A</v>
      </c>
      <c r="J26" s="52" t="e">
        <f>IF(VLOOKUP(VALUE($A26),Federados!$A$2:$W$601,COLUMN(),FALSE)=0,"",VLOOKUP(VALUE($A26),Federados!$A$2:$W$601,COLUMN(),FALSE))</f>
        <v>#N/A</v>
      </c>
      <c r="K26" s="52" t="e">
        <f>IF(VLOOKUP(VALUE($A26),Federados!$A$2:$W$601,COLUMN(),FALSE)=0,"",VLOOKUP(VALUE($A26),Federados!$A$2:$W$601,COLUMN(),FALSE))</f>
        <v>#N/A</v>
      </c>
      <c r="L26" s="52" t="e">
        <f>IF(VLOOKUP(VALUE($A26),Federados!$A$2:$W$601,COLUMN(),FALSE)=0,"",VLOOKUP(VALUE($A26),Federados!$A$2:$W$601,COLUMN(),FALSE))</f>
        <v>#N/A</v>
      </c>
      <c r="M26" s="52" t="e">
        <f>IF(VLOOKUP(VALUE($A26),Federados!$A$2:$W$601,COLUMN(),FALSE)=0,"",VLOOKUP(VALUE($A26),Federados!$A$2:$W$601,COLUMN(),FALSE))</f>
        <v>#N/A</v>
      </c>
      <c r="N26" s="52" t="e">
        <f>IF(VLOOKUP(VALUE($A26),Federados!$A$2:$W$601,COLUMN(),FALSE)=0,"",VLOOKUP(VALUE($A26),Federados!$A$2:$W$601,COLUMN(),FALSE))</f>
        <v>#N/A</v>
      </c>
      <c r="O26" s="52" t="e">
        <f>IF(VLOOKUP(VALUE($A26),Federados!$A$2:$W$601,COLUMN(),FALSE)=0,"",VLOOKUP(VALUE($A26),Federados!$A$2:$W$601,COLUMN(),FALSE))</f>
        <v>#N/A</v>
      </c>
      <c r="P26" s="52" t="e">
        <f>IF(VLOOKUP(VALUE($A26),Federados!$A$2:$W$601,COLUMN(),FALSE)=0,"",VLOOKUP(VALUE($A26),Federados!$A$2:$W$601,COLUMN(),FALSE))</f>
        <v>#N/A</v>
      </c>
      <c r="Q26" s="57" t="e">
        <f>IF(VLOOKUP(VALUE($A26),Federados!$A$2:$W$601,COLUMN(),FALSE)=0,"",VLOOKUP(VALUE($A26),Federados!$A$2:$W$601,COLUMN(),FALSE))</f>
        <v>#N/A</v>
      </c>
      <c r="R26" s="57" t="e">
        <f>IF(VLOOKUP(VALUE($A26),Federados!$A$2:$W$601,COLUMN(),FALSE)=0,"",VLOOKUP(VALUE($A26),Federados!$A$2:$W$601,COLUMN(),FALSE))</f>
        <v>#N/A</v>
      </c>
      <c r="S26" s="52" t="e">
        <f>IF(VLOOKUP(VALUE($A26),Federados!$A$2:$W$601,COLUMN(),FALSE)=0,"",VLOOKUP(VALUE($A26),Federados!$A$2:$W$601,COLUMN(),FALSE))</f>
        <v>#N/A</v>
      </c>
      <c r="T26" s="52" t="e">
        <f>IF(VLOOKUP(VALUE($A26),Federados!$A$2:$W$601,COLUMN(),FALSE)=0,"",VLOOKUP(VALUE($A26),Federados!$A$2:$W$601,COLUMN(),FALSE))</f>
        <v>#N/A</v>
      </c>
      <c r="U26" s="52" t="e">
        <f>IF(VLOOKUP(VALUE($A26),Federados!$A$2:$W$601,COLUMN(),FALSE)=0,"",VLOOKUP(VALUE($A26),Federados!$A$2:$W$601,COLUMN(),FALSE))</f>
        <v>#N/A</v>
      </c>
      <c r="V26" s="52" t="e">
        <f>IF(VLOOKUP(VALUE($A26),Federados!$A$2:$W$601,COLUMN(),FALSE)=0,"",VLOOKUP(VALUE($A26),Federados!$A$2:$W$601,COLUMN(),FALSE))</f>
        <v>#N/A</v>
      </c>
      <c r="W26" s="52" t="e">
        <f>IF(VLOOKUP(VALUE($A26),Federados!$A$2:$W$601,COLUMN(),FALSE)=0,"",VLOOKUP(VALUE($A26),Federados!$A$2:$W$601,COLUMN(),FALSE))</f>
        <v>#N/A</v>
      </c>
      <c r="X26" s="52">
        <f>IF($A26&lt;&gt;0,Simples!G34,"")</f>
      </c>
      <c r="Y26" s="52">
        <f>IF($A26&lt;&gt;0,Simples!H34,"")</f>
      </c>
      <c r="Z26" s="52"/>
    </row>
    <row r="27" spans="1:26" ht="12.75">
      <c r="A27" s="51">
        <f>Simples!B35</f>
        <v>0</v>
      </c>
      <c r="B27" s="52" t="e">
        <f>VLOOKUP(VALUE($A27),Federados!$A$2:$W$601,COLUMN(),FALSE)</f>
        <v>#N/A</v>
      </c>
      <c r="C27" s="52" t="e">
        <f>IF(VLOOKUP(VALUE($A27),Federados!$A$2:$W$601,COLUMN(),FALSE)=0,"",VLOOKUP(VALUE($A27),Federados!$A$2:$W$601,COLUMN(),FALSE))</f>
        <v>#N/A</v>
      </c>
      <c r="D27" s="52" t="e">
        <f>IF(VLOOKUP(VALUE($A27),Federados!$A$2:$W$601,COLUMN(),FALSE)=0,"",VLOOKUP(VALUE($A27),Federados!$A$2:$W$601,COLUMN(),FALSE))</f>
        <v>#N/A</v>
      </c>
      <c r="E27" s="52" t="e">
        <f>IF(VLOOKUP(VALUE($A27),Federados!$A$2:$W$601,COLUMN(),FALSE)=0,"",VLOOKUP(VALUE($A27),Federados!$A$2:$W$601,COLUMN(),FALSE))</f>
        <v>#N/A</v>
      </c>
      <c r="F27" s="52" t="e">
        <f>IF(VLOOKUP(VALUE($A27),Federados!$A$2:$W$601,COLUMN(),FALSE)=0,"",VLOOKUP(VALUE($A27),Federados!$A$2:$W$601,COLUMN(),FALSE))</f>
        <v>#N/A</v>
      </c>
      <c r="G27" s="52" t="e">
        <f>IF(VLOOKUP(VALUE($A27),Federados!$A$2:$W$601,COLUMN(),FALSE)=0,"",VLOOKUP(VALUE($A27),Federados!$A$2:$W$601,COLUMN(),FALSE))</f>
        <v>#N/A</v>
      </c>
      <c r="H27" s="52" t="e">
        <f>IF(VLOOKUP(VALUE($A27),Federados!$A$2:$W$601,COLUMN(),FALSE)=0,"",VLOOKUP(VALUE($A27),Federados!$A$2:$W$601,COLUMN(),FALSE))</f>
        <v>#N/A</v>
      </c>
      <c r="I27" s="52" t="e">
        <f>IF(VLOOKUP(VALUE($A27),Federados!$A$2:$W$601,COLUMN(),FALSE)=0,"",VLOOKUP(VALUE($A27),Federados!$A$2:$W$601,COLUMN(),FALSE))</f>
        <v>#N/A</v>
      </c>
      <c r="J27" s="52" t="e">
        <f>IF(VLOOKUP(VALUE($A27),Federados!$A$2:$W$601,COLUMN(),FALSE)=0,"",VLOOKUP(VALUE($A27),Federados!$A$2:$W$601,COLUMN(),FALSE))</f>
        <v>#N/A</v>
      </c>
      <c r="K27" s="52" t="e">
        <f>IF(VLOOKUP(VALUE($A27),Federados!$A$2:$W$601,COLUMN(),FALSE)=0,"",VLOOKUP(VALUE($A27),Federados!$A$2:$W$601,COLUMN(),FALSE))</f>
        <v>#N/A</v>
      </c>
      <c r="L27" s="52" t="e">
        <f>IF(VLOOKUP(VALUE($A27),Federados!$A$2:$W$601,COLUMN(),FALSE)=0,"",VLOOKUP(VALUE($A27),Federados!$A$2:$W$601,COLUMN(),FALSE))</f>
        <v>#N/A</v>
      </c>
      <c r="M27" s="52" t="e">
        <f>IF(VLOOKUP(VALUE($A27),Federados!$A$2:$W$601,COLUMN(),FALSE)=0,"",VLOOKUP(VALUE($A27),Federados!$A$2:$W$601,COLUMN(),FALSE))</f>
        <v>#N/A</v>
      </c>
      <c r="N27" s="52" t="e">
        <f>IF(VLOOKUP(VALUE($A27),Federados!$A$2:$W$601,COLUMN(),FALSE)=0,"",VLOOKUP(VALUE($A27),Federados!$A$2:$W$601,COLUMN(),FALSE))</f>
        <v>#N/A</v>
      </c>
      <c r="O27" s="52" t="e">
        <f>IF(VLOOKUP(VALUE($A27),Federados!$A$2:$W$601,COLUMN(),FALSE)=0,"",VLOOKUP(VALUE($A27),Federados!$A$2:$W$601,COLUMN(),FALSE))</f>
        <v>#N/A</v>
      </c>
      <c r="P27" s="52" t="e">
        <f>IF(VLOOKUP(VALUE($A27),Federados!$A$2:$W$601,COLUMN(),FALSE)=0,"",VLOOKUP(VALUE($A27),Federados!$A$2:$W$601,COLUMN(),FALSE))</f>
        <v>#N/A</v>
      </c>
      <c r="Q27" s="57" t="e">
        <f>IF(VLOOKUP(VALUE($A27),Federados!$A$2:$W$601,COLUMN(),FALSE)=0,"",VLOOKUP(VALUE($A27),Federados!$A$2:$W$601,COLUMN(),FALSE))</f>
        <v>#N/A</v>
      </c>
      <c r="R27" s="57" t="e">
        <f>IF(VLOOKUP(VALUE($A27),Federados!$A$2:$W$601,COLUMN(),FALSE)=0,"",VLOOKUP(VALUE($A27),Federados!$A$2:$W$601,COLUMN(),FALSE))</f>
        <v>#N/A</v>
      </c>
      <c r="S27" s="52" t="e">
        <f>IF(VLOOKUP(VALUE($A27),Federados!$A$2:$W$601,COLUMN(),FALSE)=0,"",VLOOKUP(VALUE($A27),Federados!$A$2:$W$601,COLUMN(),FALSE))</f>
        <v>#N/A</v>
      </c>
      <c r="T27" s="52" t="e">
        <f>IF(VLOOKUP(VALUE($A27),Federados!$A$2:$W$601,COLUMN(),FALSE)=0,"",VLOOKUP(VALUE($A27),Federados!$A$2:$W$601,COLUMN(),FALSE))</f>
        <v>#N/A</v>
      </c>
      <c r="U27" s="52" t="e">
        <f>IF(VLOOKUP(VALUE($A27),Federados!$A$2:$W$601,COLUMN(),FALSE)=0,"",VLOOKUP(VALUE($A27),Federados!$A$2:$W$601,COLUMN(),FALSE))</f>
        <v>#N/A</v>
      </c>
      <c r="V27" s="52" t="e">
        <f>IF(VLOOKUP(VALUE($A27),Federados!$A$2:$W$601,COLUMN(),FALSE)=0,"",VLOOKUP(VALUE($A27),Federados!$A$2:$W$601,COLUMN(),FALSE))</f>
        <v>#N/A</v>
      </c>
      <c r="W27" s="52" t="e">
        <f>IF(VLOOKUP(VALUE($A27),Federados!$A$2:$W$601,COLUMN(),FALSE)=0,"",VLOOKUP(VALUE($A27),Federados!$A$2:$W$601,COLUMN(),FALSE))</f>
        <v>#N/A</v>
      </c>
      <c r="X27" s="52">
        <f>IF($A27&lt;&gt;0,Simples!G35,"")</f>
      </c>
      <c r="Y27" s="52">
        <f>IF($A27&lt;&gt;0,Simples!H35,"")</f>
      </c>
      <c r="Z27" s="52"/>
    </row>
    <row r="28" spans="1:26" ht="12.75">
      <c r="A28" s="51">
        <f>Simples!B36</f>
        <v>0</v>
      </c>
      <c r="B28" s="52" t="e">
        <f>VLOOKUP(VALUE($A28),Federados!$A$2:$W$601,COLUMN(),FALSE)</f>
        <v>#N/A</v>
      </c>
      <c r="C28" s="52" t="e">
        <f>IF(VLOOKUP(VALUE($A28),Federados!$A$2:$W$601,COLUMN(),FALSE)=0,"",VLOOKUP(VALUE($A28),Federados!$A$2:$W$601,COLUMN(),FALSE))</f>
        <v>#N/A</v>
      </c>
      <c r="D28" s="52" t="e">
        <f>IF(VLOOKUP(VALUE($A28),Federados!$A$2:$W$601,COLUMN(),FALSE)=0,"",VLOOKUP(VALUE($A28),Federados!$A$2:$W$601,COLUMN(),FALSE))</f>
        <v>#N/A</v>
      </c>
      <c r="E28" s="52" t="e">
        <f>IF(VLOOKUP(VALUE($A28),Federados!$A$2:$W$601,COLUMN(),FALSE)=0,"",VLOOKUP(VALUE($A28),Federados!$A$2:$W$601,COLUMN(),FALSE))</f>
        <v>#N/A</v>
      </c>
      <c r="F28" s="52" t="e">
        <f>IF(VLOOKUP(VALUE($A28),Federados!$A$2:$W$601,COLUMN(),FALSE)=0,"",VLOOKUP(VALUE($A28),Federados!$A$2:$W$601,COLUMN(),FALSE))</f>
        <v>#N/A</v>
      </c>
      <c r="G28" s="52" t="e">
        <f>IF(VLOOKUP(VALUE($A28),Federados!$A$2:$W$601,COLUMN(),FALSE)=0,"",VLOOKUP(VALUE($A28),Federados!$A$2:$W$601,COLUMN(),FALSE))</f>
        <v>#N/A</v>
      </c>
      <c r="H28" s="52" t="e">
        <f>IF(VLOOKUP(VALUE($A28),Federados!$A$2:$W$601,COLUMN(),FALSE)=0,"",VLOOKUP(VALUE($A28),Federados!$A$2:$W$601,COLUMN(),FALSE))</f>
        <v>#N/A</v>
      </c>
      <c r="I28" s="52" t="e">
        <f>IF(VLOOKUP(VALUE($A28),Federados!$A$2:$W$601,COLUMN(),FALSE)=0,"",VLOOKUP(VALUE($A28),Federados!$A$2:$W$601,COLUMN(),FALSE))</f>
        <v>#N/A</v>
      </c>
      <c r="J28" s="52" t="e">
        <f>IF(VLOOKUP(VALUE($A28),Federados!$A$2:$W$601,COLUMN(),FALSE)=0,"",VLOOKUP(VALUE($A28),Federados!$A$2:$W$601,COLUMN(),FALSE))</f>
        <v>#N/A</v>
      </c>
      <c r="K28" s="52" t="e">
        <f>IF(VLOOKUP(VALUE($A28),Federados!$A$2:$W$601,COLUMN(),FALSE)=0,"",VLOOKUP(VALUE($A28),Federados!$A$2:$W$601,COLUMN(),FALSE))</f>
        <v>#N/A</v>
      </c>
      <c r="L28" s="52" t="e">
        <f>IF(VLOOKUP(VALUE($A28),Federados!$A$2:$W$601,COLUMN(),FALSE)=0,"",VLOOKUP(VALUE($A28),Federados!$A$2:$W$601,COLUMN(),FALSE))</f>
        <v>#N/A</v>
      </c>
      <c r="M28" s="52" t="e">
        <f>IF(VLOOKUP(VALUE($A28),Federados!$A$2:$W$601,COLUMN(),FALSE)=0,"",VLOOKUP(VALUE($A28),Federados!$A$2:$W$601,COLUMN(),FALSE))</f>
        <v>#N/A</v>
      </c>
      <c r="N28" s="52" t="e">
        <f>IF(VLOOKUP(VALUE($A28),Federados!$A$2:$W$601,COLUMN(),FALSE)=0,"",VLOOKUP(VALUE($A28),Federados!$A$2:$W$601,COLUMN(),FALSE))</f>
        <v>#N/A</v>
      </c>
      <c r="O28" s="52" t="e">
        <f>IF(VLOOKUP(VALUE($A28),Federados!$A$2:$W$601,COLUMN(),FALSE)=0,"",VLOOKUP(VALUE($A28),Federados!$A$2:$W$601,COLUMN(),FALSE))</f>
        <v>#N/A</v>
      </c>
      <c r="P28" s="52" t="e">
        <f>IF(VLOOKUP(VALUE($A28),Federados!$A$2:$W$601,COLUMN(),FALSE)=0,"",VLOOKUP(VALUE($A28),Federados!$A$2:$W$601,COLUMN(),FALSE))</f>
        <v>#N/A</v>
      </c>
      <c r="Q28" s="57" t="e">
        <f>IF(VLOOKUP(VALUE($A28),Federados!$A$2:$W$601,COLUMN(),FALSE)=0,"",VLOOKUP(VALUE($A28),Federados!$A$2:$W$601,COLUMN(),FALSE))</f>
        <v>#N/A</v>
      </c>
      <c r="R28" s="57" t="e">
        <f>IF(VLOOKUP(VALUE($A28),Federados!$A$2:$W$601,COLUMN(),FALSE)=0,"",VLOOKUP(VALUE($A28),Federados!$A$2:$W$601,COLUMN(),FALSE))</f>
        <v>#N/A</v>
      </c>
      <c r="S28" s="52" t="e">
        <f>IF(VLOOKUP(VALUE($A28),Federados!$A$2:$W$601,COLUMN(),FALSE)=0,"",VLOOKUP(VALUE($A28),Federados!$A$2:$W$601,COLUMN(),FALSE))</f>
        <v>#N/A</v>
      </c>
      <c r="T28" s="52" t="e">
        <f>IF(VLOOKUP(VALUE($A28),Federados!$A$2:$W$601,COLUMN(),FALSE)=0,"",VLOOKUP(VALUE($A28),Federados!$A$2:$W$601,COLUMN(),FALSE))</f>
        <v>#N/A</v>
      </c>
      <c r="U28" s="52" t="e">
        <f>IF(VLOOKUP(VALUE($A28),Federados!$A$2:$W$601,COLUMN(),FALSE)=0,"",VLOOKUP(VALUE($A28),Federados!$A$2:$W$601,COLUMN(),FALSE))</f>
        <v>#N/A</v>
      </c>
      <c r="V28" s="52" t="e">
        <f>IF(VLOOKUP(VALUE($A28),Federados!$A$2:$W$601,COLUMN(),FALSE)=0,"",VLOOKUP(VALUE($A28),Federados!$A$2:$W$601,COLUMN(),FALSE))</f>
        <v>#N/A</v>
      </c>
      <c r="W28" s="52" t="e">
        <f>IF(VLOOKUP(VALUE($A28),Federados!$A$2:$W$601,COLUMN(),FALSE)=0,"",VLOOKUP(VALUE($A28),Federados!$A$2:$W$601,COLUMN(),FALSE))</f>
        <v>#N/A</v>
      </c>
      <c r="X28" s="52">
        <f>IF($A28&lt;&gt;0,Simples!G36,"")</f>
      </c>
      <c r="Y28" s="52">
        <f>IF($A28&lt;&gt;0,Simples!H36,"")</f>
      </c>
      <c r="Z28" s="52"/>
    </row>
    <row r="29" spans="1:26" ht="12.75">
      <c r="A29" s="51">
        <f>Simples!B37</f>
        <v>0</v>
      </c>
      <c r="B29" s="52" t="e">
        <f>VLOOKUP(VALUE($A29),Federados!$A$2:$W$601,COLUMN(),FALSE)</f>
        <v>#N/A</v>
      </c>
      <c r="C29" s="52" t="e">
        <f>IF(VLOOKUP(VALUE($A29),Federados!$A$2:$W$601,COLUMN(),FALSE)=0,"",VLOOKUP(VALUE($A29),Federados!$A$2:$W$601,COLUMN(),FALSE))</f>
        <v>#N/A</v>
      </c>
      <c r="D29" s="52" t="e">
        <f>IF(VLOOKUP(VALUE($A29),Federados!$A$2:$W$601,COLUMN(),FALSE)=0,"",VLOOKUP(VALUE($A29),Federados!$A$2:$W$601,COLUMN(),FALSE))</f>
        <v>#N/A</v>
      </c>
      <c r="E29" s="52" t="e">
        <f>IF(VLOOKUP(VALUE($A29),Federados!$A$2:$W$601,COLUMN(),FALSE)=0,"",VLOOKUP(VALUE($A29),Federados!$A$2:$W$601,COLUMN(),FALSE))</f>
        <v>#N/A</v>
      </c>
      <c r="F29" s="52" t="e">
        <f>IF(VLOOKUP(VALUE($A29),Federados!$A$2:$W$601,COLUMN(),FALSE)=0,"",VLOOKUP(VALUE($A29),Federados!$A$2:$W$601,COLUMN(),FALSE))</f>
        <v>#N/A</v>
      </c>
      <c r="G29" s="52" t="e">
        <f>IF(VLOOKUP(VALUE($A29),Federados!$A$2:$W$601,COLUMN(),FALSE)=0,"",VLOOKUP(VALUE($A29),Federados!$A$2:$W$601,COLUMN(),FALSE))</f>
        <v>#N/A</v>
      </c>
      <c r="H29" s="52" t="e">
        <f>IF(VLOOKUP(VALUE($A29),Federados!$A$2:$W$601,COLUMN(),FALSE)=0,"",VLOOKUP(VALUE($A29),Federados!$A$2:$W$601,COLUMN(),FALSE))</f>
        <v>#N/A</v>
      </c>
      <c r="I29" s="52" t="e">
        <f>IF(VLOOKUP(VALUE($A29),Federados!$A$2:$W$601,COLUMN(),FALSE)=0,"",VLOOKUP(VALUE($A29),Federados!$A$2:$W$601,COLUMN(),FALSE))</f>
        <v>#N/A</v>
      </c>
      <c r="J29" s="52" t="e">
        <f>IF(VLOOKUP(VALUE($A29),Federados!$A$2:$W$601,COLUMN(),FALSE)=0,"",VLOOKUP(VALUE($A29),Federados!$A$2:$W$601,COLUMN(),FALSE))</f>
        <v>#N/A</v>
      </c>
      <c r="K29" s="52" t="e">
        <f>IF(VLOOKUP(VALUE($A29),Federados!$A$2:$W$601,COLUMN(),FALSE)=0,"",VLOOKUP(VALUE($A29),Federados!$A$2:$W$601,COLUMN(),FALSE))</f>
        <v>#N/A</v>
      </c>
      <c r="L29" s="52" t="e">
        <f>IF(VLOOKUP(VALUE($A29),Federados!$A$2:$W$601,COLUMN(),FALSE)=0,"",VLOOKUP(VALUE($A29),Federados!$A$2:$W$601,COLUMN(),FALSE))</f>
        <v>#N/A</v>
      </c>
      <c r="M29" s="52" t="e">
        <f>IF(VLOOKUP(VALUE($A29),Federados!$A$2:$W$601,COLUMN(),FALSE)=0,"",VLOOKUP(VALUE($A29),Federados!$A$2:$W$601,COLUMN(),FALSE))</f>
        <v>#N/A</v>
      </c>
      <c r="N29" s="52" t="e">
        <f>IF(VLOOKUP(VALUE($A29),Federados!$A$2:$W$601,COLUMN(),FALSE)=0,"",VLOOKUP(VALUE($A29),Federados!$A$2:$W$601,COLUMN(),FALSE))</f>
        <v>#N/A</v>
      </c>
      <c r="O29" s="52" t="e">
        <f>IF(VLOOKUP(VALUE($A29),Federados!$A$2:$W$601,COLUMN(),FALSE)=0,"",VLOOKUP(VALUE($A29),Federados!$A$2:$W$601,COLUMN(),FALSE))</f>
        <v>#N/A</v>
      </c>
      <c r="P29" s="52" t="e">
        <f>IF(VLOOKUP(VALUE($A29),Federados!$A$2:$W$601,COLUMN(),FALSE)=0,"",VLOOKUP(VALUE($A29),Federados!$A$2:$W$601,COLUMN(),FALSE))</f>
        <v>#N/A</v>
      </c>
      <c r="Q29" s="57" t="e">
        <f>IF(VLOOKUP(VALUE($A29),Federados!$A$2:$W$601,COLUMN(),FALSE)=0,"",VLOOKUP(VALUE($A29),Federados!$A$2:$W$601,COLUMN(),FALSE))</f>
        <v>#N/A</v>
      </c>
      <c r="R29" s="57" t="e">
        <f>IF(VLOOKUP(VALUE($A29),Federados!$A$2:$W$601,COLUMN(),FALSE)=0,"",VLOOKUP(VALUE($A29),Federados!$A$2:$W$601,COLUMN(),FALSE))</f>
        <v>#N/A</v>
      </c>
      <c r="S29" s="52" t="e">
        <f>IF(VLOOKUP(VALUE($A29),Federados!$A$2:$W$601,COLUMN(),FALSE)=0,"",VLOOKUP(VALUE($A29),Federados!$A$2:$W$601,COLUMN(),FALSE))</f>
        <v>#N/A</v>
      </c>
      <c r="T29" s="52" t="e">
        <f>IF(VLOOKUP(VALUE($A29),Federados!$A$2:$W$601,COLUMN(),FALSE)=0,"",VLOOKUP(VALUE($A29),Federados!$A$2:$W$601,COLUMN(),FALSE))</f>
        <v>#N/A</v>
      </c>
      <c r="U29" s="52" t="e">
        <f>IF(VLOOKUP(VALUE($A29),Federados!$A$2:$W$601,COLUMN(),FALSE)=0,"",VLOOKUP(VALUE($A29),Federados!$A$2:$W$601,COLUMN(),FALSE))</f>
        <v>#N/A</v>
      </c>
      <c r="V29" s="52" t="e">
        <f>IF(VLOOKUP(VALUE($A29),Federados!$A$2:$W$601,COLUMN(),FALSE)=0,"",VLOOKUP(VALUE($A29),Federados!$A$2:$W$601,COLUMN(),FALSE))</f>
        <v>#N/A</v>
      </c>
      <c r="W29" s="52" t="e">
        <f>IF(VLOOKUP(VALUE($A29),Federados!$A$2:$W$601,COLUMN(),FALSE)=0,"",VLOOKUP(VALUE($A29),Federados!$A$2:$W$601,COLUMN(),FALSE))</f>
        <v>#N/A</v>
      </c>
      <c r="X29" s="52">
        <f>IF($A29&lt;&gt;0,Simples!G37,"")</f>
      </c>
      <c r="Y29" s="52">
        <f>IF($A29&lt;&gt;0,Simples!H37,"")</f>
      </c>
      <c r="Z29" s="52"/>
    </row>
    <row r="30" spans="1:26" ht="12.75">
      <c r="A30" s="51">
        <f>Simples!B38</f>
        <v>0</v>
      </c>
      <c r="B30" s="52" t="e">
        <f>VLOOKUP(VALUE($A30),Federados!$A$2:$W$601,COLUMN(),FALSE)</f>
        <v>#N/A</v>
      </c>
      <c r="C30" s="52" t="e">
        <f>IF(VLOOKUP(VALUE($A30),Federados!$A$2:$W$601,COLUMN(),FALSE)=0,"",VLOOKUP(VALUE($A30),Federados!$A$2:$W$601,COLUMN(),FALSE))</f>
        <v>#N/A</v>
      </c>
      <c r="D30" s="52" t="e">
        <f>IF(VLOOKUP(VALUE($A30),Federados!$A$2:$W$601,COLUMN(),FALSE)=0,"",VLOOKUP(VALUE($A30),Federados!$A$2:$W$601,COLUMN(),FALSE))</f>
        <v>#N/A</v>
      </c>
      <c r="E30" s="52" t="e">
        <f>IF(VLOOKUP(VALUE($A30),Federados!$A$2:$W$601,COLUMN(),FALSE)=0,"",VLOOKUP(VALUE($A30),Federados!$A$2:$W$601,COLUMN(),FALSE))</f>
        <v>#N/A</v>
      </c>
      <c r="F30" s="52" t="e">
        <f>IF(VLOOKUP(VALUE($A30),Federados!$A$2:$W$601,COLUMN(),FALSE)=0,"",VLOOKUP(VALUE($A30),Federados!$A$2:$W$601,COLUMN(),FALSE))</f>
        <v>#N/A</v>
      </c>
      <c r="G30" s="52" t="e">
        <f>IF(VLOOKUP(VALUE($A30),Federados!$A$2:$W$601,COLUMN(),FALSE)=0,"",VLOOKUP(VALUE($A30),Federados!$A$2:$W$601,COLUMN(),FALSE))</f>
        <v>#N/A</v>
      </c>
      <c r="H30" s="52" t="e">
        <f>IF(VLOOKUP(VALUE($A30),Federados!$A$2:$W$601,COLUMN(),FALSE)=0,"",VLOOKUP(VALUE($A30),Federados!$A$2:$W$601,COLUMN(),FALSE))</f>
        <v>#N/A</v>
      </c>
      <c r="I30" s="52" t="e">
        <f>IF(VLOOKUP(VALUE($A30),Federados!$A$2:$W$601,COLUMN(),FALSE)=0,"",VLOOKUP(VALUE($A30),Federados!$A$2:$W$601,COLUMN(),FALSE))</f>
        <v>#N/A</v>
      </c>
      <c r="J30" s="52" t="e">
        <f>IF(VLOOKUP(VALUE($A30),Federados!$A$2:$W$601,COLUMN(),FALSE)=0,"",VLOOKUP(VALUE($A30),Federados!$A$2:$W$601,COLUMN(),FALSE))</f>
        <v>#N/A</v>
      </c>
      <c r="K30" s="52" t="e">
        <f>IF(VLOOKUP(VALUE($A30),Federados!$A$2:$W$601,COLUMN(),FALSE)=0,"",VLOOKUP(VALUE($A30),Federados!$A$2:$W$601,COLUMN(),FALSE))</f>
        <v>#N/A</v>
      </c>
      <c r="L30" s="52" t="e">
        <f>IF(VLOOKUP(VALUE($A30),Federados!$A$2:$W$601,COLUMN(),FALSE)=0,"",VLOOKUP(VALUE($A30),Federados!$A$2:$W$601,COLUMN(),FALSE))</f>
        <v>#N/A</v>
      </c>
      <c r="M30" s="52" t="e">
        <f>IF(VLOOKUP(VALUE($A30),Federados!$A$2:$W$601,COLUMN(),FALSE)=0,"",VLOOKUP(VALUE($A30),Federados!$A$2:$W$601,COLUMN(),FALSE))</f>
        <v>#N/A</v>
      </c>
      <c r="N30" s="52" t="e">
        <f>IF(VLOOKUP(VALUE($A30),Federados!$A$2:$W$601,COLUMN(),FALSE)=0,"",VLOOKUP(VALUE($A30),Federados!$A$2:$W$601,COLUMN(),FALSE))</f>
        <v>#N/A</v>
      </c>
      <c r="O30" s="52" t="e">
        <f>IF(VLOOKUP(VALUE($A30),Federados!$A$2:$W$601,COLUMN(),FALSE)=0,"",VLOOKUP(VALUE($A30),Federados!$A$2:$W$601,COLUMN(),FALSE))</f>
        <v>#N/A</v>
      </c>
      <c r="P30" s="52" t="e">
        <f>IF(VLOOKUP(VALUE($A30),Federados!$A$2:$W$601,COLUMN(),FALSE)=0,"",VLOOKUP(VALUE($A30),Federados!$A$2:$W$601,COLUMN(),FALSE))</f>
        <v>#N/A</v>
      </c>
      <c r="Q30" s="57" t="e">
        <f>IF(VLOOKUP(VALUE($A30),Federados!$A$2:$W$601,COLUMN(),FALSE)=0,"",VLOOKUP(VALUE($A30),Federados!$A$2:$W$601,COLUMN(),FALSE))</f>
        <v>#N/A</v>
      </c>
      <c r="R30" s="57" t="e">
        <f>IF(VLOOKUP(VALUE($A30),Federados!$A$2:$W$601,COLUMN(),FALSE)=0,"",VLOOKUP(VALUE($A30),Federados!$A$2:$W$601,COLUMN(),FALSE))</f>
        <v>#N/A</v>
      </c>
      <c r="S30" s="52" t="e">
        <f>IF(VLOOKUP(VALUE($A30),Federados!$A$2:$W$601,COLUMN(),FALSE)=0,"",VLOOKUP(VALUE($A30),Federados!$A$2:$W$601,COLUMN(),FALSE))</f>
        <v>#N/A</v>
      </c>
      <c r="T30" s="52" t="e">
        <f>IF(VLOOKUP(VALUE($A30),Federados!$A$2:$W$601,COLUMN(),FALSE)=0,"",VLOOKUP(VALUE($A30),Federados!$A$2:$W$601,COLUMN(),FALSE))</f>
        <v>#N/A</v>
      </c>
      <c r="U30" s="52" t="e">
        <f>IF(VLOOKUP(VALUE($A30),Federados!$A$2:$W$601,COLUMN(),FALSE)=0,"",VLOOKUP(VALUE($A30),Federados!$A$2:$W$601,COLUMN(),FALSE))</f>
        <v>#N/A</v>
      </c>
      <c r="V30" s="52" t="e">
        <f>IF(VLOOKUP(VALUE($A30),Federados!$A$2:$W$601,COLUMN(),FALSE)=0,"",VLOOKUP(VALUE($A30),Federados!$A$2:$W$601,COLUMN(),FALSE))</f>
        <v>#N/A</v>
      </c>
      <c r="W30" s="52" t="e">
        <f>IF(VLOOKUP(VALUE($A30),Federados!$A$2:$W$601,COLUMN(),FALSE)=0,"",VLOOKUP(VALUE($A30),Federados!$A$2:$W$601,COLUMN(),FALSE))</f>
        <v>#N/A</v>
      </c>
      <c r="X30" s="52">
        <f>IF($A30&lt;&gt;0,Simples!G38,"")</f>
      </c>
      <c r="Y30" s="52">
        <f>IF($A30&lt;&gt;0,Simples!H38,"")</f>
      </c>
      <c r="Z30" s="52"/>
    </row>
    <row r="31" spans="1:26" ht="12.75">
      <c r="A31" s="51">
        <f>Simples!B39</f>
        <v>0</v>
      </c>
      <c r="B31" s="52" t="e">
        <f>VLOOKUP(VALUE($A31),Federados!$A$2:$W$601,COLUMN(),FALSE)</f>
        <v>#N/A</v>
      </c>
      <c r="C31" s="52" t="e">
        <f>IF(VLOOKUP(VALUE($A31),Federados!$A$2:$W$601,COLUMN(),FALSE)=0,"",VLOOKUP(VALUE($A31),Federados!$A$2:$W$601,COLUMN(),FALSE))</f>
        <v>#N/A</v>
      </c>
      <c r="D31" s="52" t="e">
        <f>IF(VLOOKUP(VALUE($A31),Federados!$A$2:$W$601,COLUMN(),FALSE)=0,"",VLOOKUP(VALUE($A31),Federados!$A$2:$W$601,COLUMN(),FALSE))</f>
        <v>#N/A</v>
      </c>
      <c r="E31" s="52" t="e">
        <f>IF(VLOOKUP(VALUE($A31),Federados!$A$2:$W$601,COLUMN(),FALSE)=0,"",VLOOKUP(VALUE($A31),Federados!$A$2:$W$601,COLUMN(),FALSE))</f>
        <v>#N/A</v>
      </c>
      <c r="F31" s="52" t="e">
        <f>IF(VLOOKUP(VALUE($A31),Federados!$A$2:$W$601,COLUMN(),FALSE)=0,"",VLOOKUP(VALUE($A31),Federados!$A$2:$W$601,COLUMN(),FALSE))</f>
        <v>#N/A</v>
      </c>
      <c r="G31" s="52" t="e">
        <f>IF(VLOOKUP(VALUE($A31),Federados!$A$2:$W$601,COLUMN(),FALSE)=0,"",VLOOKUP(VALUE($A31),Federados!$A$2:$W$601,COLUMN(),FALSE))</f>
        <v>#N/A</v>
      </c>
      <c r="H31" s="52" t="e">
        <f>IF(VLOOKUP(VALUE($A31),Federados!$A$2:$W$601,COLUMN(),FALSE)=0,"",VLOOKUP(VALUE($A31),Federados!$A$2:$W$601,COLUMN(),FALSE))</f>
        <v>#N/A</v>
      </c>
      <c r="I31" s="52" t="e">
        <f>IF(VLOOKUP(VALUE($A31),Federados!$A$2:$W$601,COLUMN(),FALSE)=0,"",VLOOKUP(VALUE($A31),Federados!$A$2:$W$601,COLUMN(),FALSE))</f>
        <v>#N/A</v>
      </c>
      <c r="J31" s="52" t="e">
        <f>IF(VLOOKUP(VALUE($A31),Federados!$A$2:$W$601,COLUMN(),FALSE)=0,"",VLOOKUP(VALUE($A31),Federados!$A$2:$W$601,COLUMN(),FALSE))</f>
        <v>#N/A</v>
      </c>
      <c r="K31" s="52" t="e">
        <f>IF(VLOOKUP(VALUE($A31),Federados!$A$2:$W$601,COLUMN(),FALSE)=0,"",VLOOKUP(VALUE($A31),Federados!$A$2:$W$601,COLUMN(),FALSE))</f>
        <v>#N/A</v>
      </c>
      <c r="L31" s="52" t="e">
        <f>IF(VLOOKUP(VALUE($A31),Federados!$A$2:$W$601,COLUMN(),FALSE)=0,"",VLOOKUP(VALUE($A31),Federados!$A$2:$W$601,COLUMN(),FALSE))</f>
        <v>#N/A</v>
      </c>
      <c r="M31" s="52" t="e">
        <f>IF(VLOOKUP(VALUE($A31),Federados!$A$2:$W$601,COLUMN(),FALSE)=0,"",VLOOKUP(VALUE($A31),Federados!$A$2:$W$601,COLUMN(),FALSE))</f>
        <v>#N/A</v>
      </c>
      <c r="N31" s="52" t="e">
        <f>IF(VLOOKUP(VALUE($A31),Federados!$A$2:$W$601,COLUMN(),FALSE)=0,"",VLOOKUP(VALUE($A31),Federados!$A$2:$W$601,COLUMN(),FALSE))</f>
        <v>#N/A</v>
      </c>
      <c r="O31" s="52" t="e">
        <f>IF(VLOOKUP(VALUE($A31),Federados!$A$2:$W$601,COLUMN(),FALSE)=0,"",VLOOKUP(VALUE($A31),Federados!$A$2:$W$601,COLUMN(),FALSE))</f>
        <v>#N/A</v>
      </c>
      <c r="P31" s="52" t="e">
        <f>IF(VLOOKUP(VALUE($A31),Federados!$A$2:$W$601,COLUMN(),FALSE)=0,"",VLOOKUP(VALUE($A31),Federados!$A$2:$W$601,COLUMN(),FALSE))</f>
        <v>#N/A</v>
      </c>
      <c r="Q31" s="57" t="e">
        <f>IF(VLOOKUP(VALUE($A31),Federados!$A$2:$W$601,COLUMN(),FALSE)=0,"",VLOOKUP(VALUE($A31),Federados!$A$2:$W$601,COLUMN(),FALSE))</f>
        <v>#N/A</v>
      </c>
      <c r="R31" s="57" t="e">
        <f>IF(VLOOKUP(VALUE($A31),Federados!$A$2:$W$601,COLUMN(),FALSE)=0,"",VLOOKUP(VALUE($A31),Federados!$A$2:$W$601,COLUMN(),FALSE))</f>
        <v>#N/A</v>
      </c>
      <c r="S31" s="52" t="e">
        <f>IF(VLOOKUP(VALUE($A31),Federados!$A$2:$W$601,COLUMN(),FALSE)=0,"",VLOOKUP(VALUE($A31),Federados!$A$2:$W$601,COLUMN(),FALSE))</f>
        <v>#N/A</v>
      </c>
      <c r="T31" s="52" t="e">
        <f>IF(VLOOKUP(VALUE($A31),Federados!$A$2:$W$601,COLUMN(),FALSE)=0,"",VLOOKUP(VALUE($A31),Federados!$A$2:$W$601,COLUMN(),FALSE))</f>
        <v>#N/A</v>
      </c>
      <c r="U31" s="52" t="e">
        <f>IF(VLOOKUP(VALUE($A31),Federados!$A$2:$W$601,COLUMN(),FALSE)=0,"",VLOOKUP(VALUE($A31),Federados!$A$2:$W$601,COLUMN(),FALSE))</f>
        <v>#N/A</v>
      </c>
      <c r="V31" s="52" t="e">
        <f>IF(VLOOKUP(VALUE($A31),Federados!$A$2:$W$601,COLUMN(),FALSE)=0,"",VLOOKUP(VALUE($A31),Federados!$A$2:$W$601,COLUMN(),FALSE))</f>
        <v>#N/A</v>
      </c>
      <c r="W31" s="52" t="e">
        <f>IF(VLOOKUP(VALUE($A31),Federados!$A$2:$W$601,COLUMN(),FALSE)=0,"",VLOOKUP(VALUE($A31),Federados!$A$2:$W$601,COLUMN(),FALSE))</f>
        <v>#N/A</v>
      </c>
      <c r="X31" s="52">
        <f>IF($A31&lt;&gt;0,Simples!G39,"")</f>
      </c>
      <c r="Y31" s="52">
        <f>IF($A31&lt;&gt;0,Simples!H39,"")</f>
      </c>
      <c r="Z31" s="52"/>
    </row>
    <row r="32" spans="2:25" ht="12.75">
      <c r="B32" s="55"/>
      <c r="C32" s="55"/>
      <c r="D32" s="55"/>
      <c r="E32" s="55"/>
      <c r="F32" s="55"/>
      <c r="G32" s="55"/>
      <c r="H32" s="55"/>
      <c r="I32" s="55"/>
      <c r="J32" s="55"/>
      <c r="K32" s="55"/>
      <c r="L32" s="55"/>
      <c r="M32" s="55"/>
      <c r="N32" s="55"/>
      <c r="O32" s="55"/>
      <c r="P32" s="55"/>
      <c r="Q32" s="58"/>
      <c r="R32" s="55"/>
      <c r="S32" s="55"/>
      <c r="T32" s="55"/>
      <c r="U32" s="55"/>
      <c r="V32" s="55"/>
      <c r="W32" s="55"/>
      <c r="X32" s="55"/>
      <c r="Y32" s="55"/>
    </row>
    <row r="33" spans="1:26" ht="12.75">
      <c r="A33" s="54">
        <f>Duplas!B10</f>
        <v>0</v>
      </c>
      <c r="B33" s="53" t="e">
        <f>VLOOKUP(VALUE($A33),Federados!$A$2:$W$601,COLUMN(),FALSE)</f>
        <v>#N/A</v>
      </c>
      <c r="C33" s="53" t="e">
        <f>IF(VLOOKUP(VALUE($A33),Federados!$A$2:$W$601,COLUMN(),FALSE)=0,"",VLOOKUP(VALUE($A33),Federados!$A$2:$W$601,COLUMN(),FALSE))</f>
        <v>#N/A</v>
      </c>
      <c r="D33" s="53" t="e">
        <f>IF(VLOOKUP(VALUE($A33),Federados!$A$2:$W$601,COLUMN(),FALSE)=0,"",VLOOKUP(VALUE($A33),Federados!$A$2:$W$601,COLUMN(),FALSE))</f>
        <v>#N/A</v>
      </c>
      <c r="E33" s="53" t="e">
        <f>IF(VLOOKUP(VALUE($A33),Federados!$A$2:$W$601,COLUMN(),FALSE)=0,"",VLOOKUP(VALUE($A33),Federados!$A$2:$W$601,COLUMN(),FALSE))</f>
        <v>#N/A</v>
      </c>
      <c r="F33" s="53" t="e">
        <f>IF(VLOOKUP(VALUE($A33),Federados!$A$2:$W$601,COLUMN(),FALSE)=0,"",VLOOKUP(VALUE($A33),Federados!$A$2:$W$601,COLUMN(),FALSE))</f>
        <v>#N/A</v>
      </c>
      <c r="G33" s="53" t="e">
        <f>IF(VLOOKUP(VALUE($A33),Federados!$A$2:$W$601,COLUMN(),FALSE)=0,"",VLOOKUP(VALUE($A33),Federados!$A$2:$W$601,COLUMN(),FALSE))</f>
        <v>#N/A</v>
      </c>
      <c r="H33" s="53" t="e">
        <f>IF(VLOOKUP(VALUE($A33),Federados!$A$2:$W$601,COLUMN(),FALSE)=0,"",VLOOKUP(VALUE($A33),Federados!$A$2:$W$601,COLUMN(),FALSE))</f>
        <v>#N/A</v>
      </c>
      <c r="I33" s="53" t="e">
        <f>IF(VLOOKUP(VALUE($A33),Federados!$A$2:$W$601,COLUMN(),FALSE)=0,"",VLOOKUP(VALUE($A33),Federados!$A$2:$W$601,COLUMN(),FALSE))</f>
        <v>#N/A</v>
      </c>
      <c r="J33" s="53" t="e">
        <f>IF(VLOOKUP(VALUE($A33),Federados!$A$2:$W$601,COLUMN(),FALSE)=0,"",VLOOKUP(VALUE($A33),Federados!$A$2:$W$601,COLUMN(),FALSE))</f>
        <v>#N/A</v>
      </c>
      <c r="K33" s="53" t="e">
        <f>IF(VLOOKUP(VALUE($A33),Federados!$A$2:$W$601,COLUMN(),FALSE)=0,"",VLOOKUP(VALUE($A33),Federados!$A$2:$W$601,COLUMN(),FALSE))</f>
        <v>#N/A</v>
      </c>
      <c r="L33" s="53" t="e">
        <f>IF(VLOOKUP(VALUE($A33),Federados!$A$2:$W$601,COLUMN(),FALSE)=0,"",VLOOKUP(VALUE($A33),Federados!$A$2:$W$601,COLUMN(),FALSE))</f>
        <v>#N/A</v>
      </c>
      <c r="M33" s="53" t="e">
        <f>IF(VLOOKUP(VALUE($A33),Federados!$A$2:$W$601,COLUMN(),FALSE)=0,"",VLOOKUP(VALUE($A33),Federados!$A$2:$W$601,COLUMN(),FALSE))</f>
        <v>#N/A</v>
      </c>
      <c r="N33" s="53" t="e">
        <f>IF(VLOOKUP(VALUE($A33),Federados!$A$2:$W$601,COLUMN(),FALSE)=0,"",VLOOKUP(VALUE($A33),Federados!$A$2:$W$601,COLUMN(),FALSE))</f>
        <v>#N/A</v>
      </c>
      <c r="O33" s="53" t="e">
        <f>IF(VLOOKUP(VALUE($A33),Federados!$A$2:$W$601,COLUMN(),FALSE)=0,"",VLOOKUP(VALUE($A33),Federados!$A$2:$W$601,COLUMN(),FALSE))</f>
        <v>#N/A</v>
      </c>
      <c r="P33" s="53" t="e">
        <f>IF(VLOOKUP(VALUE($A33),Federados!$A$2:$W$601,COLUMN(),FALSE)=0,"",VLOOKUP(VALUE($A33),Federados!$A$2:$W$601,COLUMN(),FALSE))</f>
        <v>#N/A</v>
      </c>
      <c r="Q33" s="59" t="e">
        <f>IF(VLOOKUP(VALUE($A33),Federados!$A$2:$W$601,COLUMN(),FALSE)=0,"",VLOOKUP(VALUE($A33),Federados!$A$2:$W$601,COLUMN(),FALSE))</f>
        <v>#N/A</v>
      </c>
      <c r="R33" s="59" t="e">
        <f>IF(VLOOKUP(VALUE($A33),Federados!$A$2:$W$601,COLUMN(),FALSE)=0,"",VLOOKUP(VALUE($A33),Federados!$A$2:$W$601,COLUMN(),FALSE))</f>
        <v>#N/A</v>
      </c>
      <c r="S33" s="53" t="e">
        <f>IF(VLOOKUP(VALUE($A33),Federados!$A$2:$W$601,COLUMN(),FALSE)=0,"",VLOOKUP(VALUE($A33),Federados!$A$2:$W$601,COLUMN(),FALSE))</f>
        <v>#N/A</v>
      </c>
      <c r="T33" s="53" t="e">
        <f>IF(VLOOKUP(VALUE($A33),Federados!$A$2:$W$601,COLUMN(),FALSE)=0,"",VLOOKUP(VALUE($A33),Federados!$A$2:$W$601,COLUMN(),FALSE))</f>
        <v>#N/A</v>
      </c>
      <c r="U33" s="53" t="e">
        <f>IF(VLOOKUP(VALUE($A33),Federados!$A$2:$W$601,COLUMN(),FALSE)=0,"",VLOOKUP(VALUE($A33),Federados!$A$2:$W$601,COLUMN(),FALSE))</f>
        <v>#N/A</v>
      </c>
      <c r="V33" s="53" t="e">
        <f>IF(VLOOKUP(VALUE($A33),Federados!$A$2:$W$601,COLUMN(),FALSE)=0,"",VLOOKUP(VALUE($A33),Federados!$A$2:$W$601,COLUMN(),FALSE))</f>
        <v>#N/A</v>
      </c>
      <c r="W33" s="53" t="e">
        <f>IF(VLOOKUP(VALUE($A33),Federados!$A$2:$W$601,COLUMN(),FALSE)=0,"",VLOOKUP(VALUE($A33),Federados!$A$2:$W$601,COLUMN(),FALSE))</f>
        <v>#N/A</v>
      </c>
      <c r="X33" s="53">
        <f ca="1">IF(A33&lt;&gt;0,IF(ODD(ROW())=ROW(),Duplas!G10,INDIRECT(ADDRESS(ROW()-1,24,1,1,))),"")</f>
      </c>
      <c r="Y33" s="53">
        <f>IF($A33&lt;&gt;0,Duplas!H10,"")</f>
      </c>
      <c r="Z33" s="53">
        <f ca="1">IF(A33&lt;&gt;0,IF(ODD(ROW())=ROW(),INDIRECT(ADDRESS(ROW()+1,1,1,1,)),INDIRECT(ADDRESS(ROW()-1,1,1,1,))),"")</f>
      </c>
    </row>
    <row r="34" spans="1:26" ht="12.75">
      <c r="A34" s="54">
        <f>Duplas!B11</f>
        <v>0</v>
      </c>
      <c r="B34" s="53" t="e">
        <f>VLOOKUP(VALUE($A34),Federados!$A$2:$W$601,COLUMN(),FALSE)</f>
        <v>#N/A</v>
      </c>
      <c r="C34" s="53" t="e">
        <f>IF(VLOOKUP(VALUE($A34),Federados!$A$2:$W$601,COLUMN(),FALSE)=0,"",VLOOKUP(VALUE($A34),Federados!$A$2:$W$601,COLUMN(),FALSE))</f>
        <v>#N/A</v>
      </c>
      <c r="D34" s="53" t="e">
        <f>IF(VLOOKUP(VALUE($A34),Federados!$A$2:$W$601,COLUMN(),FALSE)=0,"",VLOOKUP(VALUE($A34),Federados!$A$2:$W$601,COLUMN(),FALSE))</f>
        <v>#N/A</v>
      </c>
      <c r="E34" s="53" t="e">
        <f>IF(VLOOKUP(VALUE($A34),Federados!$A$2:$W$601,COLUMN(),FALSE)=0,"",VLOOKUP(VALUE($A34),Federados!$A$2:$W$601,COLUMN(),FALSE))</f>
        <v>#N/A</v>
      </c>
      <c r="F34" s="53" t="e">
        <f>IF(VLOOKUP(VALUE($A34),Federados!$A$2:$W$601,COLUMN(),FALSE)=0,"",VLOOKUP(VALUE($A34),Federados!$A$2:$W$601,COLUMN(),FALSE))</f>
        <v>#N/A</v>
      </c>
      <c r="G34" s="53" t="e">
        <f>IF(VLOOKUP(VALUE($A34),Federados!$A$2:$W$601,COLUMN(),FALSE)=0,"",VLOOKUP(VALUE($A34),Federados!$A$2:$W$601,COLUMN(),FALSE))</f>
        <v>#N/A</v>
      </c>
      <c r="H34" s="53" t="e">
        <f>IF(VLOOKUP(VALUE($A34),Federados!$A$2:$W$601,COLUMN(),FALSE)=0,"",VLOOKUP(VALUE($A34),Federados!$A$2:$W$601,COLUMN(),FALSE))</f>
        <v>#N/A</v>
      </c>
      <c r="I34" s="53" t="e">
        <f>IF(VLOOKUP(VALUE($A34),Federados!$A$2:$W$601,COLUMN(),FALSE)=0,"",VLOOKUP(VALUE($A34),Federados!$A$2:$W$601,COLUMN(),FALSE))</f>
        <v>#N/A</v>
      </c>
      <c r="J34" s="53" t="e">
        <f>IF(VLOOKUP(VALUE($A34),Federados!$A$2:$W$601,COLUMN(),FALSE)=0,"",VLOOKUP(VALUE($A34),Federados!$A$2:$W$601,COLUMN(),FALSE))</f>
        <v>#N/A</v>
      </c>
      <c r="K34" s="53" t="e">
        <f>IF(VLOOKUP(VALUE($A34),Federados!$A$2:$W$601,COLUMN(),FALSE)=0,"",VLOOKUP(VALUE($A34),Federados!$A$2:$W$601,COLUMN(),FALSE))</f>
        <v>#N/A</v>
      </c>
      <c r="L34" s="53" t="e">
        <f>IF(VLOOKUP(VALUE($A34),Federados!$A$2:$W$601,COLUMN(),FALSE)=0,"",VLOOKUP(VALUE($A34),Federados!$A$2:$W$601,COLUMN(),FALSE))</f>
        <v>#N/A</v>
      </c>
      <c r="M34" s="53" t="e">
        <f>IF(VLOOKUP(VALUE($A34),Federados!$A$2:$W$601,COLUMN(),FALSE)=0,"",VLOOKUP(VALUE($A34),Federados!$A$2:$W$601,COLUMN(),FALSE))</f>
        <v>#N/A</v>
      </c>
      <c r="N34" s="53" t="e">
        <f>IF(VLOOKUP(VALUE($A34),Federados!$A$2:$W$601,COLUMN(),FALSE)=0,"",VLOOKUP(VALUE($A34),Federados!$A$2:$W$601,COLUMN(),FALSE))</f>
        <v>#N/A</v>
      </c>
      <c r="O34" s="53" t="e">
        <f>IF(VLOOKUP(VALUE($A34),Federados!$A$2:$W$601,COLUMN(),FALSE)=0,"",VLOOKUP(VALUE($A34),Federados!$A$2:$W$601,COLUMN(),FALSE))</f>
        <v>#N/A</v>
      </c>
      <c r="P34" s="53" t="e">
        <f>IF(VLOOKUP(VALUE($A34),Federados!$A$2:$W$601,COLUMN(),FALSE)=0,"",VLOOKUP(VALUE($A34),Federados!$A$2:$W$601,COLUMN(),FALSE))</f>
        <v>#N/A</v>
      </c>
      <c r="Q34" s="59" t="e">
        <f>IF(VLOOKUP(VALUE($A34),Federados!$A$2:$W$601,COLUMN(),FALSE)=0,"",VLOOKUP(VALUE($A34),Federados!$A$2:$W$601,COLUMN(),FALSE))</f>
        <v>#N/A</v>
      </c>
      <c r="R34" s="59" t="e">
        <f>IF(VLOOKUP(VALUE($A34),Federados!$A$2:$W$601,COLUMN(),FALSE)=0,"",VLOOKUP(VALUE($A34),Federados!$A$2:$W$601,COLUMN(),FALSE))</f>
        <v>#N/A</v>
      </c>
      <c r="S34" s="53" t="e">
        <f>IF(VLOOKUP(VALUE($A34),Federados!$A$2:$W$601,COLUMN(),FALSE)=0,"",VLOOKUP(VALUE($A34),Federados!$A$2:$W$601,COLUMN(),FALSE))</f>
        <v>#N/A</v>
      </c>
      <c r="T34" s="53" t="e">
        <f>IF(VLOOKUP(VALUE($A34),Federados!$A$2:$W$601,COLUMN(),FALSE)=0,"",VLOOKUP(VALUE($A34),Federados!$A$2:$W$601,COLUMN(),FALSE))</f>
        <v>#N/A</v>
      </c>
      <c r="U34" s="53" t="e">
        <f>IF(VLOOKUP(VALUE($A34),Federados!$A$2:$W$601,COLUMN(),FALSE)=0,"",VLOOKUP(VALUE($A34),Federados!$A$2:$W$601,COLUMN(),FALSE))</f>
        <v>#N/A</v>
      </c>
      <c r="V34" s="53" t="e">
        <f>IF(VLOOKUP(VALUE($A34),Federados!$A$2:$W$601,COLUMN(),FALSE)=0,"",VLOOKUP(VALUE($A34),Federados!$A$2:$W$601,COLUMN(),FALSE))</f>
        <v>#N/A</v>
      </c>
      <c r="W34" s="53" t="e">
        <f>IF(VLOOKUP(VALUE($A34),Federados!$A$2:$W$601,COLUMN(),FALSE)=0,"",VLOOKUP(VALUE($A34),Federados!$A$2:$W$601,COLUMN(),FALSE))</f>
        <v>#N/A</v>
      </c>
      <c r="X34" s="53">
        <f ca="1">IF(A34&lt;&gt;0,IF(ODD(ROW())=ROW(),Duplas!G11,INDIRECT(ADDRESS(ROW()-1,24,1,1,))),"")</f>
      </c>
      <c r="Y34" s="53">
        <f>IF($A34&lt;&gt;0,Duplas!H11,"")</f>
      </c>
      <c r="Z34" s="53">
        <f aca="true" ca="1" t="shared" si="0" ref="Z34:Z62">IF(A34&lt;&gt;0,IF(ODD(ROW())=ROW(),INDIRECT(ADDRESS(ROW()+1,1,1,1,)),INDIRECT(ADDRESS(ROW()-1,1,1,1,))),"")</f>
      </c>
    </row>
    <row r="35" spans="1:26" ht="12.75">
      <c r="A35" s="54">
        <f>Duplas!B12</f>
        <v>0</v>
      </c>
      <c r="B35" s="53" t="e">
        <f>VLOOKUP(VALUE($A35),Federados!$A$2:$W$601,COLUMN(),FALSE)</f>
        <v>#N/A</v>
      </c>
      <c r="C35" s="53" t="e">
        <f>IF(VLOOKUP(VALUE($A35),Federados!$A$2:$W$601,COLUMN(),FALSE)=0,"",VLOOKUP(VALUE($A35),Federados!$A$2:$W$601,COLUMN(),FALSE))</f>
        <v>#N/A</v>
      </c>
      <c r="D35" s="53" t="e">
        <f>IF(VLOOKUP(VALUE($A35),Federados!$A$2:$W$601,COLUMN(),FALSE)=0,"",VLOOKUP(VALUE($A35),Federados!$A$2:$W$601,COLUMN(),FALSE))</f>
        <v>#N/A</v>
      </c>
      <c r="E35" s="53" t="e">
        <f>IF(VLOOKUP(VALUE($A35),Federados!$A$2:$W$601,COLUMN(),FALSE)=0,"",VLOOKUP(VALUE($A35),Federados!$A$2:$W$601,COLUMN(),FALSE))</f>
        <v>#N/A</v>
      </c>
      <c r="F35" s="53" t="e">
        <f>IF(VLOOKUP(VALUE($A35),Federados!$A$2:$W$601,COLUMN(),FALSE)=0,"",VLOOKUP(VALUE($A35),Federados!$A$2:$W$601,COLUMN(),FALSE))</f>
        <v>#N/A</v>
      </c>
      <c r="G35" s="53" t="e">
        <f>IF(VLOOKUP(VALUE($A35),Federados!$A$2:$W$601,COLUMN(),FALSE)=0,"",VLOOKUP(VALUE($A35),Federados!$A$2:$W$601,COLUMN(),FALSE))</f>
        <v>#N/A</v>
      </c>
      <c r="H35" s="53" t="e">
        <f>IF(VLOOKUP(VALUE($A35),Federados!$A$2:$W$601,COLUMN(),FALSE)=0,"",VLOOKUP(VALUE($A35),Federados!$A$2:$W$601,COLUMN(),FALSE))</f>
        <v>#N/A</v>
      </c>
      <c r="I35" s="53" t="e">
        <f>IF(VLOOKUP(VALUE($A35),Federados!$A$2:$W$601,COLUMN(),FALSE)=0,"",VLOOKUP(VALUE($A35),Federados!$A$2:$W$601,COLUMN(),FALSE))</f>
        <v>#N/A</v>
      </c>
      <c r="J35" s="53" t="e">
        <f>IF(VLOOKUP(VALUE($A35),Federados!$A$2:$W$601,COLUMN(),FALSE)=0,"",VLOOKUP(VALUE($A35),Federados!$A$2:$W$601,COLUMN(),FALSE))</f>
        <v>#N/A</v>
      </c>
      <c r="K35" s="53" t="e">
        <f>IF(VLOOKUP(VALUE($A35),Federados!$A$2:$W$601,COLUMN(),FALSE)=0,"",VLOOKUP(VALUE($A35),Federados!$A$2:$W$601,COLUMN(),FALSE))</f>
        <v>#N/A</v>
      </c>
      <c r="L35" s="53" t="e">
        <f>IF(VLOOKUP(VALUE($A35),Federados!$A$2:$W$601,COLUMN(),FALSE)=0,"",VLOOKUP(VALUE($A35),Federados!$A$2:$W$601,COLUMN(),FALSE))</f>
        <v>#N/A</v>
      </c>
      <c r="M35" s="53" t="e">
        <f>IF(VLOOKUP(VALUE($A35),Federados!$A$2:$W$601,COLUMN(),FALSE)=0,"",VLOOKUP(VALUE($A35),Federados!$A$2:$W$601,COLUMN(),FALSE))</f>
        <v>#N/A</v>
      </c>
      <c r="N35" s="53" t="e">
        <f>IF(VLOOKUP(VALUE($A35),Federados!$A$2:$W$601,COLUMN(),FALSE)=0,"",VLOOKUP(VALUE($A35),Federados!$A$2:$W$601,COLUMN(),FALSE))</f>
        <v>#N/A</v>
      </c>
      <c r="O35" s="53" t="e">
        <f>IF(VLOOKUP(VALUE($A35),Federados!$A$2:$W$601,COLUMN(),FALSE)=0,"",VLOOKUP(VALUE($A35),Federados!$A$2:$W$601,COLUMN(),FALSE))</f>
        <v>#N/A</v>
      </c>
      <c r="P35" s="53" t="e">
        <f>IF(VLOOKUP(VALUE($A35),Federados!$A$2:$W$601,COLUMN(),FALSE)=0,"",VLOOKUP(VALUE($A35),Federados!$A$2:$W$601,COLUMN(),FALSE))</f>
        <v>#N/A</v>
      </c>
      <c r="Q35" s="59" t="e">
        <f>IF(VLOOKUP(VALUE($A35),Federados!$A$2:$W$601,COLUMN(),FALSE)=0,"",VLOOKUP(VALUE($A35),Federados!$A$2:$W$601,COLUMN(),FALSE))</f>
        <v>#N/A</v>
      </c>
      <c r="R35" s="59" t="e">
        <f>IF(VLOOKUP(VALUE($A35),Federados!$A$2:$W$601,COLUMN(),FALSE)=0,"",VLOOKUP(VALUE($A35),Federados!$A$2:$W$601,COLUMN(),FALSE))</f>
        <v>#N/A</v>
      </c>
      <c r="S35" s="53" t="e">
        <f>IF(VLOOKUP(VALUE($A35),Federados!$A$2:$W$601,COLUMN(),FALSE)=0,"",VLOOKUP(VALUE($A35),Federados!$A$2:$W$601,COLUMN(),FALSE))</f>
        <v>#N/A</v>
      </c>
      <c r="T35" s="53" t="e">
        <f>IF(VLOOKUP(VALUE($A35),Federados!$A$2:$W$601,COLUMN(),FALSE)=0,"",VLOOKUP(VALUE($A35),Federados!$A$2:$W$601,COLUMN(),FALSE))</f>
        <v>#N/A</v>
      </c>
      <c r="U35" s="53" t="e">
        <f>IF(VLOOKUP(VALUE($A35),Federados!$A$2:$W$601,COLUMN(),FALSE)=0,"",VLOOKUP(VALUE($A35),Federados!$A$2:$W$601,COLUMN(),FALSE))</f>
        <v>#N/A</v>
      </c>
      <c r="V35" s="53" t="e">
        <f>IF(VLOOKUP(VALUE($A35),Federados!$A$2:$W$601,COLUMN(),FALSE)=0,"",VLOOKUP(VALUE($A35),Federados!$A$2:$W$601,COLUMN(),FALSE))</f>
        <v>#N/A</v>
      </c>
      <c r="W35" s="53" t="e">
        <f>IF(VLOOKUP(VALUE($A35),Federados!$A$2:$W$601,COLUMN(),FALSE)=0,"",VLOOKUP(VALUE($A35),Federados!$A$2:$W$601,COLUMN(),FALSE))</f>
        <v>#N/A</v>
      </c>
      <c r="X35" s="53">
        <f ca="1">IF(A35&lt;&gt;0,IF(ODD(ROW())=ROW(),Duplas!G12,INDIRECT(ADDRESS(ROW()-1,24,1,1,))),"")</f>
      </c>
      <c r="Y35" s="53">
        <f>IF($A35&lt;&gt;0,Duplas!H12,"")</f>
      </c>
      <c r="Z35" s="53">
        <f ca="1" t="shared" si="0"/>
      </c>
    </row>
    <row r="36" spans="1:26" ht="12.75">
      <c r="A36" s="54">
        <f>Duplas!B13</f>
        <v>0</v>
      </c>
      <c r="B36" s="53" t="e">
        <f>VLOOKUP(VALUE($A36),Federados!$A$2:$W$601,COLUMN(),FALSE)</f>
        <v>#N/A</v>
      </c>
      <c r="C36" s="53" t="e">
        <f>IF(VLOOKUP(VALUE($A36),Federados!$A$2:$W$601,COLUMN(),FALSE)=0,"",VLOOKUP(VALUE($A36),Federados!$A$2:$W$601,COLUMN(),FALSE))</f>
        <v>#N/A</v>
      </c>
      <c r="D36" s="53" t="e">
        <f>IF(VLOOKUP(VALUE($A36),Federados!$A$2:$W$601,COLUMN(),FALSE)=0,"",VLOOKUP(VALUE($A36),Federados!$A$2:$W$601,COLUMN(),FALSE))</f>
        <v>#N/A</v>
      </c>
      <c r="E36" s="53" t="e">
        <f>IF(VLOOKUP(VALUE($A36),Federados!$A$2:$W$601,COLUMN(),FALSE)=0,"",VLOOKUP(VALUE($A36),Federados!$A$2:$W$601,COLUMN(),FALSE))</f>
        <v>#N/A</v>
      </c>
      <c r="F36" s="53" t="e">
        <f>IF(VLOOKUP(VALUE($A36),Federados!$A$2:$W$601,COLUMN(),FALSE)=0,"",VLOOKUP(VALUE($A36),Federados!$A$2:$W$601,COLUMN(),FALSE))</f>
        <v>#N/A</v>
      </c>
      <c r="G36" s="53" t="e">
        <f>IF(VLOOKUP(VALUE($A36),Federados!$A$2:$W$601,COLUMN(),FALSE)=0,"",VLOOKUP(VALUE($A36),Federados!$A$2:$W$601,COLUMN(),FALSE))</f>
        <v>#N/A</v>
      </c>
      <c r="H36" s="53" t="e">
        <f>IF(VLOOKUP(VALUE($A36),Federados!$A$2:$W$601,COLUMN(),FALSE)=0,"",VLOOKUP(VALUE($A36),Federados!$A$2:$W$601,COLUMN(),FALSE))</f>
        <v>#N/A</v>
      </c>
      <c r="I36" s="53" t="e">
        <f>IF(VLOOKUP(VALUE($A36),Federados!$A$2:$W$601,COLUMN(),FALSE)=0,"",VLOOKUP(VALUE($A36),Federados!$A$2:$W$601,COLUMN(),FALSE))</f>
        <v>#N/A</v>
      </c>
      <c r="J36" s="53" t="e">
        <f>IF(VLOOKUP(VALUE($A36),Federados!$A$2:$W$601,COLUMN(),FALSE)=0,"",VLOOKUP(VALUE($A36),Federados!$A$2:$W$601,COLUMN(),FALSE))</f>
        <v>#N/A</v>
      </c>
      <c r="K36" s="53" t="e">
        <f>IF(VLOOKUP(VALUE($A36),Federados!$A$2:$W$601,COLUMN(),FALSE)=0,"",VLOOKUP(VALUE($A36),Federados!$A$2:$W$601,COLUMN(),FALSE))</f>
        <v>#N/A</v>
      </c>
      <c r="L36" s="53" t="e">
        <f>IF(VLOOKUP(VALUE($A36),Federados!$A$2:$W$601,COLUMN(),FALSE)=0,"",VLOOKUP(VALUE($A36),Federados!$A$2:$W$601,COLUMN(),FALSE))</f>
        <v>#N/A</v>
      </c>
      <c r="M36" s="53" t="e">
        <f>IF(VLOOKUP(VALUE($A36),Federados!$A$2:$W$601,COLUMN(),FALSE)=0,"",VLOOKUP(VALUE($A36),Federados!$A$2:$W$601,COLUMN(),FALSE))</f>
        <v>#N/A</v>
      </c>
      <c r="N36" s="53" t="e">
        <f>IF(VLOOKUP(VALUE($A36),Federados!$A$2:$W$601,COLUMN(),FALSE)=0,"",VLOOKUP(VALUE($A36),Federados!$A$2:$W$601,COLUMN(),FALSE))</f>
        <v>#N/A</v>
      </c>
      <c r="O36" s="53" t="e">
        <f>IF(VLOOKUP(VALUE($A36),Federados!$A$2:$W$601,COLUMN(),FALSE)=0,"",VLOOKUP(VALUE($A36),Federados!$A$2:$W$601,COLUMN(),FALSE))</f>
        <v>#N/A</v>
      </c>
      <c r="P36" s="53" t="e">
        <f>IF(VLOOKUP(VALUE($A36),Federados!$A$2:$W$601,COLUMN(),FALSE)=0,"",VLOOKUP(VALUE($A36),Federados!$A$2:$W$601,COLUMN(),FALSE))</f>
        <v>#N/A</v>
      </c>
      <c r="Q36" s="59" t="e">
        <f>IF(VLOOKUP(VALUE($A36),Federados!$A$2:$W$601,COLUMN(),FALSE)=0,"",VLOOKUP(VALUE($A36),Federados!$A$2:$W$601,COLUMN(),FALSE))</f>
        <v>#N/A</v>
      </c>
      <c r="R36" s="59" t="e">
        <f>IF(VLOOKUP(VALUE($A36),Federados!$A$2:$W$601,COLUMN(),FALSE)=0,"",VLOOKUP(VALUE($A36),Federados!$A$2:$W$601,COLUMN(),FALSE))</f>
        <v>#N/A</v>
      </c>
      <c r="S36" s="53" t="e">
        <f>IF(VLOOKUP(VALUE($A36),Federados!$A$2:$W$601,COLUMN(),FALSE)=0,"",VLOOKUP(VALUE($A36),Federados!$A$2:$W$601,COLUMN(),FALSE))</f>
        <v>#N/A</v>
      </c>
      <c r="T36" s="53" t="e">
        <f>IF(VLOOKUP(VALUE($A36),Federados!$A$2:$W$601,COLUMN(),FALSE)=0,"",VLOOKUP(VALUE($A36),Federados!$A$2:$W$601,COLUMN(),FALSE))</f>
        <v>#N/A</v>
      </c>
      <c r="U36" s="53" t="e">
        <f>IF(VLOOKUP(VALUE($A36),Federados!$A$2:$W$601,COLUMN(),FALSE)=0,"",VLOOKUP(VALUE($A36),Federados!$A$2:$W$601,COLUMN(),FALSE))</f>
        <v>#N/A</v>
      </c>
      <c r="V36" s="53" t="e">
        <f>IF(VLOOKUP(VALUE($A36),Federados!$A$2:$W$601,COLUMN(),FALSE)=0,"",VLOOKUP(VALUE($A36),Federados!$A$2:$W$601,COLUMN(),FALSE))</f>
        <v>#N/A</v>
      </c>
      <c r="W36" s="53" t="e">
        <f>IF(VLOOKUP(VALUE($A36),Federados!$A$2:$W$601,COLUMN(),FALSE)=0,"",VLOOKUP(VALUE($A36),Federados!$A$2:$W$601,COLUMN(),FALSE))</f>
        <v>#N/A</v>
      </c>
      <c r="X36" s="53">
        <f ca="1">IF(A36&lt;&gt;0,IF(ODD(ROW())=ROW(),Duplas!G13,INDIRECT(ADDRESS(ROW()-1,24,1,1,))),"")</f>
      </c>
      <c r="Y36" s="53">
        <f>IF($A36&lt;&gt;0,Duplas!H13,"")</f>
      </c>
      <c r="Z36" s="53">
        <f ca="1" t="shared" si="0"/>
      </c>
    </row>
    <row r="37" spans="1:26" ht="12.75">
      <c r="A37" s="54">
        <f>Duplas!B14</f>
        <v>0</v>
      </c>
      <c r="B37" s="53" t="e">
        <f>VLOOKUP(VALUE($A37),Federados!$A$2:$W$601,COLUMN(),FALSE)</f>
        <v>#N/A</v>
      </c>
      <c r="C37" s="53" t="e">
        <f>IF(VLOOKUP(VALUE($A37),Federados!$A$2:$W$601,COLUMN(),FALSE)=0,"",VLOOKUP(VALUE($A37),Federados!$A$2:$W$601,COLUMN(),FALSE))</f>
        <v>#N/A</v>
      </c>
      <c r="D37" s="53" t="e">
        <f>IF(VLOOKUP(VALUE($A37),Federados!$A$2:$W$601,COLUMN(),FALSE)=0,"",VLOOKUP(VALUE($A37),Federados!$A$2:$W$601,COLUMN(),FALSE))</f>
        <v>#N/A</v>
      </c>
      <c r="E37" s="53" t="e">
        <f>IF(VLOOKUP(VALUE($A37),Federados!$A$2:$W$601,COLUMN(),FALSE)=0,"",VLOOKUP(VALUE($A37),Federados!$A$2:$W$601,COLUMN(),FALSE))</f>
        <v>#N/A</v>
      </c>
      <c r="F37" s="53" t="e">
        <f>IF(VLOOKUP(VALUE($A37),Federados!$A$2:$W$601,COLUMN(),FALSE)=0,"",VLOOKUP(VALUE($A37),Federados!$A$2:$W$601,COLUMN(),FALSE))</f>
        <v>#N/A</v>
      </c>
      <c r="G37" s="53" t="e">
        <f>IF(VLOOKUP(VALUE($A37),Federados!$A$2:$W$601,COLUMN(),FALSE)=0,"",VLOOKUP(VALUE($A37),Federados!$A$2:$W$601,COLUMN(),FALSE))</f>
        <v>#N/A</v>
      </c>
      <c r="H37" s="53" t="e">
        <f>IF(VLOOKUP(VALUE($A37),Federados!$A$2:$W$601,COLUMN(),FALSE)=0,"",VLOOKUP(VALUE($A37),Federados!$A$2:$W$601,COLUMN(),FALSE))</f>
        <v>#N/A</v>
      </c>
      <c r="I37" s="53" t="e">
        <f>IF(VLOOKUP(VALUE($A37),Federados!$A$2:$W$601,COLUMN(),FALSE)=0,"",VLOOKUP(VALUE($A37),Federados!$A$2:$W$601,COLUMN(),FALSE))</f>
        <v>#N/A</v>
      </c>
      <c r="J37" s="53" t="e">
        <f>IF(VLOOKUP(VALUE($A37),Federados!$A$2:$W$601,COLUMN(),FALSE)=0,"",VLOOKUP(VALUE($A37),Federados!$A$2:$W$601,COLUMN(),FALSE))</f>
        <v>#N/A</v>
      </c>
      <c r="K37" s="53" t="e">
        <f>IF(VLOOKUP(VALUE($A37),Federados!$A$2:$W$601,COLUMN(),FALSE)=0,"",VLOOKUP(VALUE($A37),Federados!$A$2:$W$601,COLUMN(),FALSE))</f>
        <v>#N/A</v>
      </c>
      <c r="L37" s="53" t="e">
        <f>IF(VLOOKUP(VALUE($A37),Federados!$A$2:$W$601,COLUMN(),FALSE)=0,"",VLOOKUP(VALUE($A37),Federados!$A$2:$W$601,COLUMN(),FALSE))</f>
        <v>#N/A</v>
      </c>
      <c r="M37" s="53" t="e">
        <f>IF(VLOOKUP(VALUE($A37),Federados!$A$2:$W$601,COLUMN(),FALSE)=0,"",VLOOKUP(VALUE($A37),Federados!$A$2:$W$601,COLUMN(),FALSE))</f>
        <v>#N/A</v>
      </c>
      <c r="N37" s="53" t="e">
        <f>IF(VLOOKUP(VALUE($A37),Federados!$A$2:$W$601,COLUMN(),FALSE)=0,"",VLOOKUP(VALUE($A37),Federados!$A$2:$W$601,COLUMN(),FALSE))</f>
        <v>#N/A</v>
      </c>
      <c r="O37" s="53" t="e">
        <f>IF(VLOOKUP(VALUE($A37),Federados!$A$2:$W$601,COLUMN(),FALSE)=0,"",VLOOKUP(VALUE($A37),Federados!$A$2:$W$601,COLUMN(),FALSE))</f>
        <v>#N/A</v>
      </c>
      <c r="P37" s="53" t="e">
        <f>IF(VLOOKUP(VALUE($A37),Federados!$A$2:$W$601,COLUMN(),FALSE)=0,"",VLOOKUP(VALUE($A37),Federados!$A$2:$W$601,COLUMN(),FALSE))</f>
        <v>#N/A</v>
      </c>
      <c r="Q37" s="59" t="e">
        <f>IF(VLOOKUP(VALUE($A37),Federados!$A$2:$W$601,COLUMN(),FALSE)=0,"",VLOOKUP(VALUE($A37),Federados!$A$2:$W$601,COLUMN(),FALSE))</f>
        <v>#N/A</v>
      </c>
      <c r="R37" s="59" t="e">
        <f>IF(VLOOKUP(VALUE($A37),Federados!$A$2:$W$601,COLUMN(),FALSE)=0,"",VLOOKUP(VALUE($A37),Federados!$A$2:$W$601,COLUMN(),FALSE))</f>
        <v>#N/A</v>
      </c>
      <c r="S37" s="53" t="e">
        <f>IF(VLOOKUP(VALUE($A37),Federados!$A$2:$W$601,COLUMN(),FALSE)=0,"",VLOOKUP(VALUE($A37),Federados!$A$2:$W$601,COLUMN(),FALSE))</f>
        <v>#N/A</v>
      </c>
      <c r="T37" s="53" t="e">
        <f>IF(VLOOKUP(VALUE($A37),Federados!$A$2:$W$601,COLUMN(),FALSE)=0,"",VLOOKUP(VALUE($A37),Federados!$A$2:$W$601,COLUMN(),FALSE))</f>
        <v>#N/A</v>
      </c>
      <c r="U37" s="53" t="e">
        <f>IF(VLOOKUP(VALUE($A37),Federados!$A$2:$W$601,COLUMN(),FALSE)=0,"",VLOOKUP(VALUE($A37),Federados!$A$2:$W$601,COLUMN(),FALSE))</f>
        <v>#N/A</v>
      </c>
      <c r="V37" s="53" t="e">
        <f>IF(VLOOKUP(VALUE($A37),Federados!$A$2:$W$601,COLUMN(),FALSE)=0,"",VLOOKUP(VALUE($A37),Federados!$A$2:$W$601,COLUMN(),FALSE))</f>
        <v>#N/A</v>
      </c>
      <c r="W37" s="53" t="e">
        <f>IF(VLOOKUP(VALUE($A37),Federados!$A$2:$W$601,COLUMN(),FALSE)=0,"",VLOOKUP(VALUE($A37),Federados!$A$2:$W$601,COLUMN(),FALSE))</f>
        <v>#N/A</v>
      </c>
      <c r="X37" s="53">
        <f ca="1">IF(A37&lt;&gt;0,IF(ODD(ROW())=ROW(),Duplas!G14,INDIRECT(ADDRESS(ROW()-1,24,1,1,))),"")</f>
      </c>
      <c r="Y37" s="53">
        <f>IF($A37&lt;&gt;0,Duplas!H14,"")</f>
      </c>
      <c r="Z37" s="53">
        <f ca="1" t="shared" si="0"/>
      </c>
    </row>
    <row r="38" spans="1:26" ht="12.75">
      <c r="A38" s="54">
        <f>Duplas!B15</f>
        <v>0</v>
      </c>
      <c r="B38" s="53" t="e">
        <f>VLOOKUP(VALUE($A38),Federados!$A$2:$W$601,COLUMN(),FALSE)</f>
        <v>#N/A</v>
      </c>
      <c r="C38" s="53" t="e">
        <f>IF(VLOOKUP(VALUE($A38),Federados!$A$2:$W$601,COLUMN(),FALSE)=0,"",VLOOKUP(VALUE($A38),Federados!$A$2:$W$601,COLUMN(),FALSE))</f>
        <v>#N/A</v>
      </c>
      <c r="D38" s="53" t="e">
        <f>IF(VLOOKUP(VALUE($A38),Federados!$A$2:$W$601,COLUMN(),FALSE)=0,"",VLOOKUP(VALUE($A38),Federados!$A$2:$W$601,COLUMN(),FALSE))</f>
        <v>#N/A</v>
      </c>
      <c r="E38" s="53" t="e">
        <f>IF(VLOOKUP(VALUE($A38),Federados!$A$2:$W$601,COLUMN(),FALSE)=0,"",VLOOKUP(VALUE($A38),Federados!$A$2:$W$601,COLUMN(),FALSE))</f>
        <v>#N/A</v>
      </c>
      <c r="F38" s="53" t="e">
        <f>IF(VLOOKUP(VALUE($A38),Federados!$A$2:$W$601,COLUMN(),FALSE)=0,"",VLOOKUP(VALUE($A38),Federados!$A$2:$W$601,COLUMN(),FALSE))</f>
        <v>#N/A</v>
      </c>
      <c r="G38" s="53" t="e">
        <f>IF(VLOOKUP(VALUE($A38),Federados!$A$2:$W$601,COLUMN(),FALSE)=0,"",VLOOKUP(VALUE($A38),Federados!$A$2:$W$601,COLUMN(),FALSE))</f>
        <v>#N/A</v>
      </c>
      <c r="H38" s="53" t="e">
        <f>IF(VLOOKUP(VALUE($A38),Federados!$A$2:$W$601,COLUMN(),FALSE)=0,"",VLOOKUP(VALUE($A38),Federados!$A$2:$W$601,COLUMN(),FALSE))</f>
        <v>#N/A</v>
      </c>
      <c r="I38" s="53" t="e">
        <f>IF(VLOOKUP(VALUE($A38),Federados!$A$2:$W$601,COLUMN(),FALSE)=0,"",VLOOKUP(VALUE($A38),Federados!$A$2:$W$601,COLUMN(),FALSE))</f>
        <v>#N/A</v>
      </c>
      <c r="J38" s="53" t="e">
        <f>IF(VLOOKUP(VALUE($A38),Federados!$A$2:$W$601,COLUMN(),FALSE)=0,"",VLOOKUP(VALUE($A38),Federados!$A$2:$W$601,COLUMN(),FALSE))</f>
        <v>#N/A</v>
      </c>
      <c r="K38" s="53" t="e">
        <f>IF(VLOOKUP(VALUE($A38),Federados!$A$2:$W$601,COLUMN(),FALSE)=0,"",VLOOKUP(VALUE($A38),Federados!$A$2:$W$601,COLUMN(),FALSE))</f>
        <v>#N/A</v>
      </c>
      <c r="L38" s="53" t="e">
        <f>IF(VLOOKUP(VALUE($A38),Federados!$A$2:$W$601,COLUMN(),FALSE)=0,"",VLOOKUP(VALUE($A38),Federados!$A$2:$W$601,COLUMN(),FALSE))</f>
        <v>#N/A</v>
      </c>
      <c r="M38" s="53" t="e">
        <f>IF(VLOOKUP(VALUE($A38),Federados!$A$2:$W$601,COLUMN(),FALSE)=0,"",VLOOKUP(VALUE($A38),Federados!$A$2:$W$601,COLUMN(),FALSE))</f>
        <v>#N/A</v>
      </c>
      <c r="N38" s="53" t="e">
        <f>IF(VLOOKUP(VALUE($A38),Federados!$A$2:$W$601,COLUMN(),FALSE)=0,"",VLOOKUP(VALUE($A38),Federados!$A$2:$W$601,COLUMN(),FALSE))</f>
        <v>#N/A</v>
      </c>
      <c r="O38" s="53" t="e">
        <f>IF(VLOOKUP(VALUE($A38),Federados!$A$2:$W$601,COLUMN(),FALSE)=0,"",VLOOKUP(VALUE($A38),Federados!$A$2:$W$601,COLUMN(),FALSE))</f>
        <v>#N/A</v>
      </c>
      <c r="P38" s="53" t="e">
        <f>IF(VLOOKUP(VALUE($A38),Federados!$A$2:$W$601,COLUMN(),FALSE)=0,"",VLOOKUP(VALUE($A38),Federados!$A$2:$W$601,COLUMN(),FALSE))</f>
        <v>#N/A</v>
      </c>
      <c r="Q38" s="59" t="e">
        <f>IF(VLOOKUP(VALUE($A38),Federados!$A$2:$W$601,COLUMN(),FALSE)=0,"",VLOOKUP(VALUE($A38),Federados!$A$2:$W$601,COLUMN(),FALSE))</f>
        <v>#N/A</v>
      </c>
      <c r="R38" s="59" t="e">
        <f>IF(VLOOKUP(VALUE($A38),Federados!$A$2:$W$601,COLUMN(),FALSE)=0,"",VLOOKUP(VALUE($A38),Federados!$A$2:$W$601,COLUMN(),FALSE))</f>
        <v>#N/A</v>
      </c>
      <c r="S38" s="53" t="e">
        <f>IF(VLOOKUP(VALUE($A38),Federados!$A$2:$W$601,COLUMN(),FALSE)=0,"",VLOOKUP(VALUE($A38),Federados!$A$2:$W$601,COLUMN(),FALSE))</f>
        <v>#N/A</v>
      </c>
      <c r="T38" s="53" t="e">
        <f>IF(VLOOKUP(VALUE($A38),Federados!$A$2:$W$601,COLUMN(),FALSE)=0,"",VLOOKUP(VALUE($A38),Federados!$A$2:$W$601,COLUMN(),FALSE))</f>
        <v>#N/A</v>
      </c>
      <c r="U38" s="53" t="e">
        <f>IF(VLOOKUP(VALUE($A38),Federados!$A$2:$W$601,COLUMN(),FALSE)=0,"",VLOOKUP(VALUE($A38),Federados!$A$2:$W$601,COLUMN(),FALSE))</f>
        <v>#N/A</v>
      </c>
      <c r="V38" s="53" t="e">
        <f>IF(VLOOKUP(VALUE($A38),Federados!$A$2:$W$601,COLUMN(),FALSE)=0,"",VLOOKUP(VALUE($A38),Federados!$A$2:$W$601,COLUMN(),FALSE))</f>
        <v>#N/A</v>
      </c>
      <c r="W38" s="53" t="e">
        <f>IF(VLOOKUP(VALUE($A38),Federados!$A$2:$W$601,COLUMN(),FALSE)=0,"",VLOOKUP(VALUE($A38),Federados!$A$2:$W$601,COLUMN(),FALSE))</f>
        <v>#N/A</v>
      </c>
      <c r="X38" s="53">
        <f ca="1">IF(A38&lt;&gt;0,IF(ODD(ROW())=ROW(),Duplas!G15,INDIRECT(ADDRESS(ROW()-1,24,1,1,))),"")</f>
      </c>
      <c r="Y38" s="53">
        <f>IF($A38&lt;&gt;0,Duplas!H15,"")</f>
      </c>
      <c r="Z38" s="53">
        <f ca="1" t="shared" si="0"/>
      </c>
    </row>
    <row r="39" spans="1:26" ht="12.75">
      <c r="A39" s="54">
        <f>Duplas!B16</f>
        <v>0</v>
      </c>
      <c r="B39" s="53" t="e">
        <f>VLOOKUP(VALUE($A39),Federados!$A$2:$W$601,COLUMN(),FALSE)</f>
        <v>#N/A</v>
      </c>
      <c r="C39" s="53" t="e">
        <f>IF(VLOOKUP(VALUE($A39),Federados!$A$2:$W$601,COLUMN(),FALSE)=0,"",VLOOKUP(VALUE($A39),Federados!$A$2:$W$601,COLUMN(),FALSE))</f>
        <v>#N/A</v>
      </c>
      <c r="D39" s="53" t="e">
        <f>IF(VLOOKUP(VALUE($A39),Federados!$A$2:$W$601,COLUMN(),FALSE)=0,"",VLOOKUP(VALUE($A39),Federados!$A$2:$W$601,COLUMN(),FALSE))</f>
        <v>#N/A</v>
      </c>
      <c r="E39" s="53" t="e">
        <f>IF(VLOOKUP(VALUE($A39),Federados!$A$2:$W$601,COLUMN(),FALSE)=0,"",VLOOKUP(VALUE($A39),Federados!$A$2:$W$601,COLUMN(),FALSE))</f>
        <v>#N/A</v>
      </c>
      <c r="F39" s="53" t="e">
        <f>IF(VLOOKUP(VALUE($A39),Federados!$A$2:$W$601,COLUMN(),FALSE)=0,"",VLOOKUP(VALUE($A39),Federados!$A$2:$W$601,COLUMN(),FALSE))</f>
        <v>#N/A</v>
      </c>
      <c r="G39" s="53" t="e">
        <f>IF(VLOOKUP(VALUE($A39),Federados!$A$2:$W$601,COLUMN(),FALSE)=0,"",VLOOKUP(VALUE($A39),Federados!$A$2:$W$601,COLUMN(),FALSE))</f>
        <v>#N/A</v>
      </c>
      <c r="H39" s="53" t="e">
        <f>IF(VLOOKUP(VALUE($A39),Federados!$A$2:$W$601,COLUMN(),FALSE)=0,"",VLOOKUP(VALUE($A39),Federados!$A$2:$W$601,COLUMN(),FALSE))</f>
        <v>#N/A</v>
      </c>
      <c r="I39" s="53" t="e">
        <f>IF(VLOOKUP(VALUE($A39),Federados!$A$2:$W$601,COLUMN(),FALSE)=0,"",VLOOKUP(VALUE($A39),Federados!$A$2:$W$601,COLUMN(),FALSE))</f>
        <v>#N/A</v>
      </c>
      <c r="J39" s="53" t="e">
        <f>IF(VLOOKUP(VALUE($A39),Federados!$A$2:$W$601,COLUMN(),FALSE)=0,"",VLOOKUP(VALUE($A39),Federados!$A$2:$W$601,COLUMN(),FALSE))</f>
        <v>#N/A</v>
      </c>
      <c r="K39" s="53" t="e">
        <f>IF(VLOOKUP(VALUE($A39),Federados!$A$2:$W$601,COLUMN(),FALSE)=0,"",VLOOKUP(VALUE($A39),Federados!$A$2:$W$601,COLUMN(),FALSE))</f>
        <v>#N/A</v>
      </c>
      <c r="L39" s="53" t="e">
        <f>IF(VLOOKUP(VALUE($A39),Federados!$A$2:$W$601,COLUMN(),FALSE)=0,"",VLOOKUP(VALUE($A39),Federados!$A$2:$W$601,COLUMN(),FALSE))</f>
        <v>#N/A</v>
      </c>
      <c r="M39" s="53" t="e">
        <f>IF(VLOOKUP(VALUE($A39),Federados!$A$2:$W$601,COLUMN(),FALSE)=0,"",VLOOKUP(VALUE($A39),Federados!$A$2:$W$601,COLUMN(),FALSE))</f>
        <v>#N/A</v>
      </c>
      <c r="N39" s="53" t="e">
        <f>IF(VLOOKUP(VALUE($A39),Federados!$A$2:$W$601,COLUMN(),FALSE)=0,"",VLOOKUP(VALUE($A39),Federados!$A$2:$W$601,COLUMN(),FALSE))</f>
        <v>#N/A</v>
      </c>
      <c r="O39" s="53" t="e">
        <f>IF(VLOOKUP(VALUE($A39),Federados!$A$2:$W$601,COLUMN(),FALSE)=0,"",VLOOKUP(VALUE($A39),Federados!$A$2:$W$601,COLUMN(),FALSE))</f>
        <v>#N/A</v>
      </c>
      <c r="P39" s="53" t="e">
        <f>IF(VLOOKUP(VALUE($A39),Federados!$A$2:$W$601,COLUMN(),FALSE)=0,"",VLOOKUP(VALUE($A39),Federados!$A$2:$W$601,COLUMN(),FALSE))</f>
        <v>#N/A</v>
      </c>
      <c r="Q39" s="59" t="e">
        <f>IF(VLOOKUP(VALUE($A39),Federados!$A$2:$W$601,COLUMN(),FALSE)=0,"",VLOOKUP(VALUE($A39),Federados!$A$2:$W$601,COLUMN(),FALSE))</f>
        <v>#N/A</v>
      </c>
      <c r="R39" s="59" t="e">
        <f>IF(VLOOKUP(VALUE($A39),Federados!$A$2:$W$601,COLUMN(),FALSE)=0,"",VLOOKUP(VALUE($A39),Federados!$A$2:$W$601,COLUMN(),FALSE))</f>
        <v>#N/A</v>
      </c>
      <c r="S39" s="53" t="e">
        <f>IF(VLOOKUP(VALUE($A39),Federados!$A$2:$W$601,COLUMN(),FALSE)=0,"",VLOOKUP(VALUE($A39),Federados!$A$2:$W$601,COLUMN(),FALSE))</f>
        <v>#N/A</v>
      </c>
      <c r="T39" s="53" t="e">
        <f>IF(VLOOKUP(VALUE($A39),Federados!$A$2:$W$601,COLUMN(),FALSE)=0,"",VLOOKUP(VALUE($A39),Federados!$A$2:$W$601,COLUMN(),FALSE))</f>
        <v>#N/A</v>
      </c>
      <c r="U39" s="53" t="e">
        <f>IF(VLOOKUP(VALUE($A39),Federados!$A$2:$W$601,COLUMN(),FALSE)=0,"",VLOOKUP(VALUE($A39),Federados!$A$2:$W$601,COLUMN(),FALSE))</f>
        <v>#N/A</v>
      </c>
      <c r="V39" s="53" t="e">
        <f>IF(VLOOKUP(VALUE($A39),Federados!$A$2:$W$601,COLUMN(),FALSE)=0,"",VLOOKUP(VALUE($A39),Federados!$A$2:$W$601,COLUMN(),FALSE))</f>
        <v>#N/A</v>
      </c>
      <c r="W39" s="53" t="e">
        <f>IF(VLOOKUP(VALUE($A39),Federados!$A$2:$W$601,COLUMN(),FALSE)=0,"",VLOOKUP(VALUE($A39),Federados!$A$2:$W$601,COLUMN(),FALSE))</f>
        <v>#N/A</v>
      </c>
      <c r="X39" s="53">
        <f ca="1">IF(A39&lt;&gt;0,IF(ODD(ROW())=ROW(),Duplas!G16,INDIRECT(ADDRESS(ROW()-1,24,1,1,))),"")</f>
      </c>
      <c r="Y39" s="53">
        <f>IF($A39&lt;&gt;0,Duplas!H16,"")</f>
      </c>
      <c r="Z39" s="53">
        <f ca="1" t="shared" si="0"/>
      </c>
    </row>
    <row r="40" spans="1:26" ht="12.75">
      <c r="A40" s="54">
        <f>Duplas!B17</f>
        <v>0</v>
      </c>
      <c r="B40" s="53" t="e">
        <f>VLOOKUP(VALUE($A40),Federados!$A$2:$W$601,COLUMN(),FALSE)</f>
        <v>#N/A</v>
      </c>
      <c r="C40" s="53" t="e">
        <f>IF(VLOOKUP(VALUE($A40),Federados!$A$2:$W$601,COLUMN(),FALSE)=0,"",VLOOKUP(VALUE($A40),Federados!$A$2:$W$601,COLUMN(),FALSE))</f>
        <v>#N/A</v>
      </c>
      <c r="D40" s="53" t="e">
        <f>IF(VLOOKUP(VALUE($A40),Federados!$A$2:$W$601,COLUMN(),FALSE)=0,"",VLOOKUP(VALUE($A40),Federados!$A$2:$W$601,COLUMN(),FALSE))</f>
        <v>#N/A</v>
      </c>
      <c r="E40" s="53" t="e">
        <f>IF(VLOOKUP(VALUE($A40),Federados!$A$2:$W$601,COLUMN(),FALSE)=0,"",VLOOKUP(VALUE($A40),Federados!$A$2:$W$601,COLUMN(),FALSE))</f>
        <v>#N/A</v>
      </c>
      <c r="F40" s="53" t="e">
        <f>IF(VLOOKUP(VALUE($A40),Federados!$A$2:$W$601,COLUMN(),FALSE)=0,"",VLOOKUP(VALUE($A40),Federados!$A$2:$W$601,COLUMN(),FALSE))</f>
        <v>#N/A</v>
      </c>
      <c r="G40" s="53" t="e">
        <f>IF(VLOOKUP(VALUE($A40),Federados!$A$2:$W$601,COLUMN(),FALSE)=0,"",VLOOKUP(VALUE($A40),Federados!$A$2:$W$601,COLUMN(),FALSE))</f>
        <v>#N/A</v>
      </c>
      <c r="H40" s="53" t="e">
        <f>IF(VLOOKUP(VALUE($A40),Federados!$A$2:$W$601,COLUMN(),FALSE)=0,"",VLOOKUP(VALUE($A40),Federados!$A$2:$W$601,COLUMN(),FALSE))</f>
        <v>#N/A</v>
      </c>
      <c r="I40" s="53" t="e">
        <f>IF(VLOOKUP(VALUE($A40),Federados!$A$2:$W$601,COLUMN(),FALSE)=0,"",VLOOKUP(VALUE($A40),Federados!$A$2:$W$601,COLUMN(),FALSE))</f>
        <v>#N/A</v>
      </c>
      <c r="J40" s="53" t="e">
        <f>IF(VLOOKUP(VALUE($A40),Federados!$A$2:$W$601,COLUMN(),FALSE)=0,"",VLOOKUP(VALUE($A40),Federados!$A$2:$W$601,COLUMN(),FALSE))</f>
        <v>#N/A</v>
      </c>
      <c r="K40" s="53" t="e">
        <f>IF(VLOOKUP(VALUE($A40),Federados!$A$2:$W$601,COLUMN(),FALSE)=0,"",VLOOKUP(VALUE($A40),Federados!$A$2:$W$601,COLUMN(),FALSE))</f>
        <v>#N/A</v>
      </c>
      <c r="L40" s="53" t="e">
        <f>IF(VLOOKUP(VALUE($A40),Federados!$A$2:$W$601,COLUMN(),FALSE)=0,"",VLOOKUP(VALUE($A40),Federados!$A$2:$W$601,COLUMN(),FALSE))</f>
        <v>#N/A</v>
      </c>
      <c r="M40" s="53" t="e">
        <f>IF(VLOOKUP(VALUE($A40),Federados!$A$2:$W$601,COLUMN(),FALSE)=0,"",VLOOKUP(VALUE($A40),Federados!$A$2:$W$601,COLUMN(),FALSE))</f>
        <v>#N/A</v>
      </c>
      <c r="N40" s="53" t="e">
        <f>IF(VLOOKUP(VALUE($A40),Federados!$A$2:$W$601,COLUMN(),FALSE)=0,"",VLOOKUP(VALUE($A40),Federados!$A$2:$W$601,COLUMN(),FALSE))</f>
        <v>#N/A</v>
      </c>
      <c r="O40" s="53" t="e">
        <f>IF(VLOOKUP(VALUE($A40),Federados!$A$2:$W$601,COLUMN(),FALSE)=0,"",VLOOKUP(VALUE($A40),Federados!$A$2:$W$601,COLUMN(),FALSE))</f>
        <v>#N/A</v>
      </c>
      <c r="P40" s="53" t="e">
        <f>IF(VLOOKUP(VALUE($A40),Federados!$A$2:$W$601,COLUMN(),FALSE)=0,"",VLOOKUP(VALUE($A40),Federados!$A$2:$W$601,COLUMN(),FALSE))</f>
        <v>#N/A</v>
      </c>
      <c r="Q40" s="59" t="e">
        <f>IF(VLOOKUP(VALUE($A40),Federados!$A$2:$W$601,COLUMN(),FALSE)=0,"",VLOOKUP(VALUE($A40),Federados!$A$2:$W$601,COLUMN(),FALSE))</f>
        <v>#N/A</v>
      </c>
      <c r="R40" s="59" t="e">
        <f>IF(VLOOKUP(VALUE($A40),Federados!$A$2:$W$601,COLUMN(),FALSE)=0,"",VLOOKUP(VALUE($A40),Federados!$A$2:$W$601,COLUMN(),FALSE))</f>
        <v>#N/A</v>
      </c>
      <c r="S40" s="53" t="e">
        <f>IF(VLOOKUP(VALUE($A40),Federados!$A$2:$W$601,COLUMN(),FALSE)=0,"",VLOOKUP(VALUE($A40),Federados!$A$2:$W$601,COLUMN(),FALSE))</f>
        <v>#N/A</v>
      </c>
      <c r="T40" s="53" t="e">
        <f>IF(VLOOKUP(VALUE($A40),Federados!$A$2:$W$601,COLUMN(),FALSE)=0,"",VLOOKUP(VALUE($A40),Federados!$A$2:$W$601,COLUMN(),FALSE))</f>
        <v>#N/A</v>
      </c>
      <c r="U40" s="53" t="e">
        <f>IF(VLOOKUP(VALUE($A40),Federados!$A$2:$W$601,COLUMN(),FALSE)=0,"",VLOOKUP(VALUE($A40),Federados!$A$2:$W$601,COLUMN(),FALSE))</f>
        <v>#N/A</v>
      </c>
      <c r="V40" s="53" t="e">
        <f>IF(VLOOKUP(VALUE($A40),Federados!$A$2:$W$601,COLUMN(),FALSE)=0,"",VLOOKUP(VALUE($A40),Federados!$A$2:$W$601,COLUMN(),FALSE))</f>
        <v>#N/A</v>
      </c>
      <c r="W40" s="53" t="e">
        <f>IF(VLOOKUP(VALUE($A40),Federados!$A$2:$W$601,COLUMN(),FALSE)=0,"",VLOOKUP(VALUE($A40),Federados!$A$2:$W$601,COLUMN(),FALSE))</f>
        <v>#N/A</v>
      </c>
      <c r="X40" s="53">
        <f ca="1">IF(A40&lt;&gt;0,IF(ODD(ROW())=ROW(),Duplas!G17,INDIRECT(ADDRESS(ROW()-1,24,1,1,))),"")</f>
      </c>
      <c r="Y40" s="53">
        <f>IF($A40&lt;&gt;0,Duplas!H17,"")</f>
      </c>
      <c r="Z40" s="53">
        <f ca="1" t="shared" si="0"/>
      </c>
    </row>
    <row r="41" spans="1:26" ht="12.75">
      <c r="A41" s="54">
        <f>Duplas!B18</f>
        <v>0</v>
      </c>
      <c r="B41" s="53" t="e">
        <f>VLOOKUP(VALUE($A41),Federados!$A$2:$W$601,COLUMN(),FALSE)</f>
        <v>#N/A</v>
      </c>
      <c r="C41" s="53" t="e">
        <f>IF(VLOOKUP(VALUE($A41),Federados!$A$2:$W$601,COLUMN(),FALSE)=0,"",VLOOKUP(VALUE($A41),Federados!$A$2:$W$601,COLUMN(),FALSE))</f>
        <v>#N/A</v>
      </c>
      <c r="D41" s="53" t="e">
        <f>IF(VLOOKUP(VALUE($A41),Federados!$A$2:$W$601,COLUMN(),FALSE)=0,"",VLOOKUP(VALUE($A41),Federados!$A$2:$W$601,COLUMN(),FALSE))</f>
        <v>#N/A</v>
      </c>
      <c r="E41" s="53" t="e">
        <f>IF(VLOOKUP(VALUE($A41),Federados!$A$2:$W$601,COLUMN(),FALSE)=0,"",VLOOKUP(VALUE($A41),Federados!$A$2:$W$601,COLUMN(),FALSE))</f>
        <v>#N/A</v>
      </c>
      <c r="F41" s="53" t="e">
        <f>IF(VLOOKUP(VALUE($A41),Federados!$A$2:$W$601,COLUMN(),FALSE)=0,"",VLOOKUP(VALUE($A41),Federados!$A$2:$W$601,COLUMN(),FALSE))</f>
        <v>#N/A</v>
      </c>
      <c r="G41" s="53" t="e">
        <f>IF(VLOOKUP(VALUE($A41),Federados!$A$2:$W$601,COLUMN(),FALSE)=0,"",VLOOKUP(VALUE($A41),Federados!$A$2:$W$601,COLUMN(),FALSE))</f>
        <v>#N/A</v>
      </c>
      <c r="H41" s="53" t="e">
        <f>IF(VLOOKUP(VALUE($A41),Federados!$A$2:$W$601,COLUMN(),FALSE)=0,"",VLOOKUP(VALUE($A41),Federados!$A$2:$W$601,COLUMN(),FALSE))</f>
        <v>#N/A</v>
      </c>
      <c r="I41" s="53" t="e">
        <f>IF(VLOOKUP(VALUE($A41),Federados!$A$2:$W$601,COLUMN(),FALSE)=0,"",VLOOKUP(VALUE($A41),Federados!$A$2:$W$601,COLUMN(),FALSE))</f>
        <v>#N/A</v>
      </c>
      <c r="J41" s="53" t="e">
        <f>IF(VLOOKUP(VALUE($A41),Federados!$A$2:$W$601,COLUMN(),FALSE)=0,"",VLOOKUP(VALUE($A41),Federados!$A$2:$W$601,COLUMN(),FALSE))</f>
        <v>#N/A</v>
      </c>
      <c r="K41" s="53" t="e">
        <f>IF(VLOOKUP(VALUE($A41),Federados!$A$2:$W$601,COLUMN(),FALSE)=0,"",VLOOKUP(VALUE($A41),Federados!$A$2:$W$601,COLUMN(),FALSE))</f>
        <v>#N/A</v>
      </c>
      <c r="L41" s="53" t="e">
        <f>IF(VLOOKUP(VALUE($A41),Federados!$A$2:$W$601,COLUMN(),FALSE)=0,"",VLOOKUP(VALUE($A41),Federados!$A$2:$W$601,COLUMN(),FALSE))</f>
        <v>#N/A</v>
      </c>
      <c r="M41" s="53" t="e">
        <f>IF(VLOOKUP(VALUE($A41),Federados!$A$2:$W$601,COLUMN(),FALSE)=0,"",VLOOKUP(VALUE($A41),Federados!$A$2:$W$601,COLUMN(),FALSE))</f>
        <v>#N/A</v>
      </c>
      <c r="N41" s="53" t="e">
        <f>IF(VLOOKUP(VALUE($A41),Federados!$A$2:$W$601,COLUMN(),FALSE)=0,"",VLOOKUP(VALUE($A41),Federados!$A$2:$W$601,COLUMN(),FALSE))</f>
        <v>#N/A</v>
      </c>
      <c r="O41" s="53" t="e">
        <f>IF(VLOOKUP(VALUE($A41),Federados!$A$2:$W$601,COLUMN(),FALSE)=0,"",VLOOKUP(VALUE($A41),Federados!$A$2:$W$601,COLUMN(),FALSE))</f>
        <v>#N/A</v>
      </c>
      <c r="P41" s="53" t="e">
        <f>IF(VLOOKUP(VALUE($A41),Federados!$A$2:$W$601,COLUMN(),FALSE)=0,"",VLOOKUP(VALUE($A41),Federados!$A$2:$W$601,COLUMN(),FALSE))</f>
        <v>#N/A</v>
      </c>
      <c r="Q41" s="59" t="e">
        <f>IF(VLOOKUP(VALUE($A41),Federados!$A$2:$W$601,COLUMN(),FALSE)=0,"",VLOOKUP(VALUE($A41),Federados!$A$2:$W$601,COLUMN(),FALSE))</f>
        <v>#N/A</v>
      </c>
      <c r="R41" s="59" t="e">
        <f>IF(VLOOKUP(VALUE($A41),Federados!$A$2:$W$601,COLUMN(),FALSE)=0,"",VLOOKUP(VALUE($A41),Federados!$A$2:$W$601,COLUMN(),FALSE))</f>
        <v>#N/A</v>
      </c>
      <c r="S41" s="53" t="e">
        <f>IF(VLOOKUP(VALUE($A41),Federados!$A$2:$W$601,COLUMN(),FALSE)=0,"",VLOOKUP(VALUE($A41),Federados!$A$2:$W$601,COLUMN(),FALSE))</f>
        <v>#N/A</v>
      </c>
      <c r="T41" s="53" t="e">
        <f>IF(VLOOKUP(VALUE($A41),Federados!$A$2:$W$601,COLUMN(),FALSE)=0,"",VLOOKUP(VALUE($A41),Federados!$A$2:$W$601,COLUMN(),FALSE))</f>
        <v>#N/A</v>
      </c>
      <c r="U41" s="53" t="e">
        <f>IF(VLOOKUP(VALUE($A41),Federados!$A$2:$W$601,COLUMN(),FALSE)=0,"",VLOOKUP(VALUE($A41),Federados!$A$2:$W$601,COLUMN(),FALSE))</f>
        <v>#N/A</v>
      </c>
      <c r="V41" s="53" t="e">
        <f>IF(VLOOKUP(VALUE($A41),Federados!$A$2:$W$601,COLUMN(),FALSE)=0,"",VLOOKUP(VALUE($A41),Federados!$A$2:$W$601,COLUMN(),FALSE))</f>
        <v>#N/A</v>
      </c>
      <c r="W41" s="53" t="e">
        <f>IF(VLOOKUP(VALUE($A41),Federados!$A$2:$W$601,COLUMN(),FALSE)=0,"",VLOOKUP(VALUE($A41),Federados!$A$2:$W$601,COLUMN(),FALSE))</f>
        <v>#N/A</v>
      </c>
      <c r="X41" s="53">
        <f ca="1">IF(A41&lt;&gt;0,IF(ODD(ROW())=ROW(),Duplas!G18,INDIRECT(ADDRESS(ROW()-1,24,1,1,))),"")</f>
      </c>
      <c r="Y41" s="53">
        <f>IF($A41&lt;&gt;0,Duplas!H18,"")</f>
      </c>
      <c r="Z41" s="53">
        <f ca="1" t="shared" si="0"/>
      </c>
    </row>
    <row r="42" spans="1:26" ht="12.75">
      <c r="A42" s="54">
        <f>Duplas!B19</f>
        <v>0</v>
      </c>
      <c r="B42" s="53" t="e">
        <f>VLOOKUP(VALUE($A42),Federados!$A$2:$W$601,COLUMN(),FALSE)</f>
        <v>#N/A</v>
      </c>
      <c r="C42" s="53" t="e">
        <f>IF(VLOOKUP(VALUE($A42),Federados!$A$2:$W$601,COLUMN(),FALSE)=0,"",VLOOKUP(VALUE($A42),Federados!$A$2:$W$601,COLUMN(),FALSE))</f>
        <v>#N/A</v>
      </c>
      <c r="D42" s="53" t="e">
        <f>IF(VLOOKUP(VALUE($A42),Federados!$A$2:$W$601,COLUMN(),FALSE)=0,"",VLOOKUP(VALUE($A42),Federados!$A$2:$W$601,COLUMN(),FALSE))</f>
        <v>#N/A</v>
      </c>
      <c r="E42" s="53" t="e">
        <f>IF(VLOOKUP(VALUE($A42),Federados!$A$2:$W$601,COLUMN(),FALSE)=0,"",VLOOKUP(VALUE($A42),Federados!$A$2:$W$601,COLUMN(),FALSE))</f>
        <v>#N/A</v>
      </c>
      <c r="F42" s="53" t="e">
        <f>IF(VLOOKUP(VALUE($A42),Federados!$A$2:$W$601,COLUMN(),FALSE)=0,"",VLOOKUP(VALUE($A42),Federados!$A$2:$W$601,COLUMN(),FALSE))</f>
        <v>#N/A</v>
      </c>
      <c r="G42" s="53" t="e">
        <f>IF(VLOOKUP(VALUE($A42),Federados!$A$2:$W$601,COLUMN(),FALSE)=0,"",VLOOKUP(VALUE($A42),Federados!$A$2:$W$601,COLUMN(),FALSE))</f>
        <v>#N/A</v>
      </c>
      <c r="H42" s="53" t="e">
        <f>IF(VLOOKUP(VALUE($A42),Federados!$A$2:$W$601,COLUMN(),FALSE)=0,"",VLOOKUP(VALUE($A42),Federados!$A$2:$W$601,COLUMN(),FALSE))</f>
        <v>#N/A</v>
      </c>
      <c r="I42" s="53" t="e">
        <f>IF(VLOOKUP(VALUE($A42),Federados!$A$2:$W$601,COLUMN(),FALSE)=0,"",VLOOKUP(VALUE($A42),Federados!$A$2:$W$601,COLUMN(),FALSE))</f>
        <v>#N/A</v>
      </c>
      <c r="J42" s="53" t="e">
        <f>IF(VLOOKUP(VALUE($A42),Federados!$A$2:$W$601,COLUMN(),FALSE)=0,"",VLOOKUP(VALUE($A42),Federados!$A$2:$W$601,COLUMN(),FALSE))</f>
        <v>#N/A</v>
      </c>
      <c r="K42" s="53" t="e">
        <f>IF(VLOOKUP(VALUE($A42),Federados!$A$2:$W$601,COLUMN(),FALSE)=0,"",VLOOKUP(VALUE($A42),Federados!$A$2:$W$601,COLUMN(),FALSE))</f>
        <v>#N/A</v>
      </c>
      <c r="L42" s="53" t="e">
        <f>IF(VLOOKUP(VALUE($A42),Federados!$A$2:$W$601,COLUMN(),FALSE)=0,"",VLOOKUP(VALUE($A42),Federados!$A$2:$W$601,COLUMN(),FALSE))</f>
        <v>#N/A</v>
      </c>
      <c r="M42" s="53" t="e">
        <f>IF(VLOOKUP(VALUE($A42),Federados!$A$2:$W$601,COLUMN(),FALSE)=0,"",VLOOKUP(VALUE($A42),Federados!$A$2:$W$601,COLUMN(),FALSE))</f>
        <v>#N/A</v>
      </c>
      <c r="N42" s="53" t="e">
        <f>IF(VLOOKUP(VALUE($A42),Federados!$A$2:$W$601,COLUMN(),FALSE)=0,"",VLOOKUP(VALUE($A42),Federados!$A$2:$W$601,COLUMN(),FALSE))</f>
        <v>#N/A</v>
      </c>
      <c r="O42" s="53" t="e">
        <f>IF(VLOOKUP(VALUE($A42),Federados!$A$2:$W$601,COLUMN(),FALSE)=0,"",VLOOKUP(VALUE($A42),Federados!$A$2:$W$601,COLUMN(),FALSE))</f>
        <v>#N/A</v>
      </c>
      <c r="P42" s="53" t="e">
        <f>IF(VLOOKUP(VALUE($A42),Federados!$A$2:$W$601,COLUMN(),FALSE)=0,"",VLOOKUP(VALUE($A42),Federados!$A$2:$W$601,COLUMN(),FALSE))</f>
        <v>#N/A</v>
      </c>
      <c r="Q42" s="59" t="e">
        <f>IF(VLOOKUP(VALUE($A42),Federados!$A$2:$W$601,COLUMN(),FALSE)=0,"",VLOOKUP(VALUE($A42),Federados!$A$2:$W$601,COLUMN(),FALSE))</f>
        <v>#N/A</v>
      </c>
      <c r="R42" s="59" t="e">
        <f>IF(VLOOKUP(VALUE($A42),Federados!$A$2:$W$601,COLUMN(),FALSE)=0,"",VLOOKUP(VALUE($A42),Federados!$A$2:$W$601,COLUMN(),FALSE))</f>
        <v>#N/A</v>
      </c>
      <c r="S42" s="53" t="e">
        <f>IF(VLOOKUP(VALUE($A42),Federados!$A$2:$W$601,COLUMN(),FALSE)=0,"",VLOOKUP(VALUE($A42),Federados!$A$2:$W$601,COLUMN(),FALSE))</f>
        <v>#N/A</v>
      </c>
      <c r="T42" s="53" t="e">
        <f>IF(VLOOKUP(VALUE($A42),Federados!$A$2:$W$601,COLUMN(),FALSE)=0,"",VLOOKUP(VALUE($A42),Federados!$A$2:$W$601,COLUMN(),FALSE))</f>
        <v>#N/A</v>
      </c>
      <c r="U42" s="53" t="e">
        <f>IF(VLOOKUP(VALUE($A42),Federados!$A$2:$W$601,COLUMN(),FALSE)=0,"",VLOOKUP(VALUE($A42),Federados!$A$2:$W$601,COLUMN(),FALSE))</f>
        <v>#N/A</v>
      </c>
      <c r="V42" s="53" t="e">
        <f>IF(VLOOKUP(VALUE($A42),Federados!$A$2:$W$601,COLUMN(),FALSE)=0,"",VLOOKUP(VALUE($A42),Federados!$A$2:$W$601,COLUMN(),FALSE))</f>
        <v>#N/A</v>
      </c>
      <c r="W42" s="53" t="e">
        <f>IF(VLOOKUP(VALUE($A42),Federados!$A$2:$W$601,COLUMN(),FALSE)=0,"",VLOOKUP(VALUE($A42),Federados!$A$2:$W$601,COLUMN(),FALSE))</f>
        <v>#N/A</v>
      </c>
      <c r="X42" s="53">
        <f ca="1">IF(A42&lt;&gt;0,IF(ODD(ROW())=ROW(),Duplas!G19,INDIRECT(ADDRESS(ROW()-1,24,1,1,))),"")</f>
      </c>
      <c r="Y42" s="53">
        <f>IF($A42&lt;&gt;0,Duplas!H19,"")</f>
      </c>
      <c r="Z42" s="53">
        <f ca="1" t="shared" si="0"/>
      </c>
    </row>
    <row r="43" spans="1:26" ht="12.75">
      <c r="A43" s="54">
        <f>Duplas!B20</f>
        <v>0</v>
      </c>
      <c r="B43" s="53" t="e">
        <f>VLOOKUP(VALUE($A43),Federados!$A$2:$W$601,COLUMN(),FALSE)</f>
        <v>#N/A</v>
      </c>
      <c r="C43" s="53" t="e">
        <f>IF(VLOOKUP(VALUE($A43),Federados!$A$2:$W$601,COLUMN(),FALSE)=0,"",VLOOKUP(VALUE($A43),Federados!$A$2:$W$601,COLUMN(),FALSE))</f>
        <v>#N/A</v>
      </c>
      <c r="D43" s="53" t="e">
        <f>IF(VLOOKUP(VALUE($A43),Federados!$A$2:$W$601,COLUMN(),FALSE)=0,"",VLOOKUP(VALUE($A43),Federados!$A$2:$W$601,COLUMN(),FALSE))</f>
        <v>#N/A</v>
      </c>
      <c r="E43" s="53" t="e">
        <f>IF(VLOOKUP(VALUE($A43),Federados!$A$2:$W$601,COLUMN(),FALSE)=0,"",VLOOKUP(VALUE($A43),Federados!$A$2:$W$601,COLUMN(),FALSE))</f>
        <v>#N/A</v>
      </c>
      <c r="F43" s="53" t="e">
        <f>IF(VLOOKUP(VALUE($A43),Federados!$A$2:$W$601,COLUMN(),FALSE)=0,"",VLOOKUP(VALUE($A43),Federados!$A$2:$W$601,COLUMN(),FALSE))</f>
        <v>#N/A</v>
      </c>
      <c r="G43" s="53" t="e">
        <f>IF(VLOOKUP(VALUE($A43),Federados!$A$2:$W$601,COLUMN(),FALSE)=0,"",VLOOKUP(VALUE($A43),Federados!$A$2:$W$601,COLUMN(),FALSE))</f>
        <v>#N/A</v>
      </c>
      <c r="H43" s="53" t="e">
        <f>IF(VLOOKUP(VALUE($A43),Federados!$A$2:$W$601,COLUMN(),FALSE)=0,"",VLOOKUP(VALUE($A43),Federados!$A$2:$W$601,COLUMN(),FALSE))</f>
        <v>#N/A</v>
      </c>
      <c r="I43" s="53" t="e">
        <f>IF(VLOOKUP(VALUE($A43),Federados!$A$2:$W$601,COLUMN(),FALSE)=0,"",VLOOKUP(VALUE($A43),Federados!$A$2:$W$601,COLUMN(),FALSE))</f>
        <v>#N/A</v>
      </c>
      <c r="J43" s="53" t="e">
        <f>IF(VLOOKUP(VALUE($A43),Federados!$A$2:$W$601,COLUMN(),FALSE)=0,"",VLOOKUP(VALUE($A43),Federados!$A$2:$W$601,COLUMN(),FALSE))</f>
        <v>#N/A</v>
      </c>
      <c r="K43" s="53" t="e">
        <f>IF(VLOOKUP(VALUE($A43),Federados!$A$2:$W$601,COLUMN(),FALSE)=0,"",VLOOKUP(VALUE($A43),Federados!$A$2:$W$601,COLUMN(),FALSE))</f>
        <v>#N/A</v>
      </c>
      <c r="L43" s="53" t="e">
        <f>IF(VLOOKUP(VALUE($A43),Federados!$A$2:$W$601,COLUMN(),FALSE)=0,"",VLOOKUP(VALUE($A43),Federados!$A$2:$W$601,COLUMN(),FALSE))</f>
        <v>#N/A</v>
      </c>
      <c r="M43" s="53" t="e">
        <f>IF(VLOOKUP(VALUE($A43),Federados!$A$2:$W$601,COLUMN(),FALSE)=0,"",VLOOKUP(VALUE($A43),Federados!$A$2:$W$601,COLUMN(),FALSE))</f>
        <v>#N/A</v>
      </c>
      <c r="N43" s="53" t="e">
        <f>IF(VLOOKUP(VALUE($A43),Federados!$A$2:$W$601,COLUMN(),FALSE)=0,"",VLOOKUP(VALUE($A43),Federados!$A$2:$W$601,COLUMN(),FALSE))</f>
        <v>#N/A</v>
      </c>
      <c r="O43" s="53" t="e">
        <f>IF(VLOOKUP(VALUE($A43),Federados!$A$2:$W$601,COLUMN(),FALSE)=0,"",VLOOKUP(VALUE($A43),Federados!$A$2:$W$601,COLUMN(),FALSE))</f>
        <v>#N/A</v>
      </c>
      <c r="P43" s="53" t="e">
        <f>IF(VLOOKUP(VALUE($A43),Federados!$A$2:$W$601,COLUMN(),FALSE)=0,"",VLOOKUP(VALUE($A43),Federados!$A$2:$W$601,COLUMN(),FALSE))</f>
        <v>#N/A</v>
      </c>
      <c r="Q43" s="59" t="e">
        <f>IF(VLOOKUP(VALUE($A43),Federados!$A$2:$W$601,COLUMN(),FALSE)=0,"",VLOOKUP(VALUE($A43),Federados!$A$2:$W$601,COLUMN(),FALSE))</f>
        <v>#N/A</v>
      </c>
      <c r="R43" s="59" t="e">
        <f>IF(VLOOKUP(VALUE($A43),Federados!$A$2:$W$601,COLUMN(),FALSE)=0,"",VLOOKUP(VALUE($A43),Federados!$A$2:$W$601,COLUMN(),FALSE))</f>
        <v>#N/A</v>
      </c>
      <c r="S43" s="53" t="e">
        <f>IF(VLOOKUP(VALUE($A43),Federados!$A$2:$W$601,COLUMN(),FALSE)=0,"",VLOOKUP(VALUE($A43),Federados!$A$2:$W$601,COLUMN(),FALSE))</f>
        <v>#N/A</v>
      </c>
      <c r="T43" s="53" t="e">
        <f>IF(VLOOKUP(VALUE($A43),Federados!$A$2:$W$601,COLUMN(),FALSE)=0,"",VLOOKUP(VALUE($A43),Federados!$A$2:$W$601,COLUMN(),FALSE))</f>
        <v>#N/A</v>
      </c>
      <c r="U43" s="53" t="e">
        <f>IF(VLOOKUP(VALUE($A43),Federados!$A$2:$W$601,COLUMN(),FALSE)=0,"",VLOOKUP(VALUE($A43),Federados!$A$2:$W$601,COLUMN(),FALSE))</f>
        <v>#N/A</v>
      </c>
      <c r="V43" s="53" t="e">
        <f>IF(VLOOKUP(VALUE($A43),Federados!$A$2:$W$601,COLUMN(),FALSE)=0,"",VLOOKUP(VALUE($A43),Federados!$A$2:$W$601,COLUMN(),FALSE))</f>
        <v>#N/A</v>
      </c>
      <c r="W43" s="53" t="e">
        <f>IF(VLOOKUP(VALUE($A43),Federados!$A$2:$W$601,COLUMN(),FALSE)=0,"",VLOOKUP(VALUE($A43),Federados!$A$2:$W$601,COLUMN(),FALSE))</f>
        <v>#N/A</v>
      </c>
      <c r="X43" s="53">
        <f ca="1">IF(A43&lt;&gt;0,IF(ODD(ROW())=ROW(),Duplas!G20,INDIRECT(ADDRESS(ROW()-1,24,1,1,))),"")</f>
      </c>
      <c r="Y43" s="53">
        <f>IF($A43&lt;&gt;0,Duplas!H20,"")</f>
      </c>
      <c r="Z43" s="53">
        <f ca="1" t="shared" si="0"/>
      </c>
    </row>
    <row r="44" spans="1:26" ht="12.75">
      <c r="A44" s="54">
        <f>Duplas!B21</f>
        <v>0</v>
      </c>
      <c r="B44" s="53" t="e">
        <f>VLOOKUP(VALUE($A44),Federados!$A$2:$W$601,COLUMN(),FALSE)</f>
        <v>#N/A</v>
      </c>
      <c r="C44" s="53" t="e">
        <f>IF(VLOOKUP(VALUE($A44),Federados!$A$2:$W$601,COLUMN(),FALSE)=0,"",VLOOKUP(VALUE($A44),Federados!$A$2:$W$601,COLUMN(),FALSE))</f>
        <v>#N/A</v>
      </c>
      <c r="D44" s="53" t="e">
        <f>IF(VLOOKUP(VALUE($A44),Federados!$A$2:$W$601,COLUMN(),FALSE)=0,"",VLOOKUP(VALUE($A44),Federados!$A$2:$W$601,COLUMN(),FALSE))</f>
        <v>#N/A</v>
      </c>
      <c r="E44" s="53" t="e">
        <f>IF(VLOOKUP(VALUE($A44),Federados!$A$2:$W$601,COLUMN(),FALSE)=0,"",VLOOKUP(VALUE($A44),Federados!$A$2:$W$601,COLUMN(),FALSE))</f>
        <v>#N/A</v>
      </c>
      <c r="F44" s="53" t="e">
        <f>IF(VLOOKUP(VALUE($A44),Federados!$A$2:$W$601,COLUMN(),FALSE)=0,"",VLOOKUP(VALUE($A44),Federados!$A$2:$W$601,COLUMN(),FALSE))</f>
        <v>#N/A</v>
      </c>
      <c r="G44" s="53" t="e">
        <f>IF(VLOOKUP(VALUE($A44),Federados!$A$2:$W$601,COLUMN(),FALSE)=0,"",VLOOKUP(VALUE($A44),Federados!$A$2:$W$601,COLUMN(),FALSE))</f>
        <v>#N/A</v>
      </c>
      <c r="H44" s="53" t="e">
        <f>IF(VLOOKUP(VALUE($A44),Federados!$A$2:$W$601,COLUMN(),FALSE)=0,"",VLOOKUP(VALUE($A44),Federados!$A$2:$W$601,COLUMN(),FALSE))</f>
        <v>#N/A</v>
      </c>
      <c r="I44" s="53" t="e">
        <f>IF(VLOOKUP(VALUE($A44),Federados!$A$2:$W$601,COLUMN(),FALSE)=0,"",VLOOKUP(VALUE($A44),Federados!$A$2:$W$601,COLUMN(),FALSE))</f>
        <v>#N/A</v>
      </c>
      <c r="J44" s="53" t="e">
        <f>IF(VLOOKUP(VALUE($A44),Federados!$A$2:$W$601,COLUMN(),FALSE)=0,"",VLOOKUP(VALUE($A44),Federados!$A$2:$W$601,COLUMN(),FALSE))</f>
        <v>#N/A</v>
      </c>
      <c r="K44" s="53" t="e">
        <f>IF(VLOOKUP(VALUE($A44),Federados!$A$2:$W$601,COLUMN(),FALSE)=0,"",VLOOKUP(VALUE($A44),Federados!$A$2:$W$601,COLUMN(),FALSE))</f>
        <v>#N/A</v>
      </c>
      <c r="L44" s="53" t="e">
        <f>IF(VLOOKUP(VALUE($A44),Federados!$A$2:$W$601,COLUMN(),FALSE)=0,"",VLOOKUP(VALUE($A44),Federados!$A$2:$W$601,COLUMN(),FALSE))</f>
        <v>#N/A</v>
      </c>
      <c r="M44" s="53" t="e">
        <f>IF(VLOOKUP(VALUE($A44),Federados!$A$2:$W$601,COLUMN(),FALSE)=0,"",VLOOKUP(VALUE($A44),Federados!$A$2:$W$601,COLUMN(),FALSE))</f>
        <v>#N/A</v>
      </c>
      <c r="N44" s="53" t="e">
        <f>IF(VLOOKUP(VALUE($A44),Federados!$A$2:$W$601,COLUMN(),FALSE)=0,"",VLOOKUP(VALUE($A44),Federados!$A$2:$W$601,COLUMN(),FALSE))</f>
        <v>#N/A</v>
      </c>
      <c r="O44" s="53" t="e">
        <f>IF(VLOOKUP(VALUE($A44),Federados!$A$2:$W$601,COLUMN(),FALSE)=0,"",VLOOKUP(VALUE($A44),Federados!$A$2:$W$601,COLUMN(),FALSE))</f>
        <v>#N/A</v>
      </c>
      <c r="P44" s="53" t="e">
        <f>IF(VLOOKUP(VALUE($A44),Federados!$A$2:$W$601,COLUMN(),FALSE)=0,"",VLOOKUP(VALUE($A44),Federados!$A$2:$W$601,COLUMN(),FALSE))</f>
        <v>#N/A</v>
      </c>
      <c r="Q44" s="59" t="e">
        <f>IF(VLOOKUP(VALUE($A44),Federados!$A$2:$W$601,COLUMN(),FALSE)=0,"",VLOOKUP(VALUE($A44),Federados!$A$2:$W$601,COLUMN(),FALSE))</f>
        <v>#N/A</v>
      </c>
      <c r="R44" s="59" t="e">
        <f>IF(VLOOKUP(VALUE($A44),Federados!$A$2:$W$601,COLUMN(),FALSE)=0,"",VLOOKUP(VALUE($A44),Federados!$A$2:$W$601,COLUMN(),FALSE))</f>
        <v>#N/A</v>
      </c>
      <c r="S44" s="53" t="e">
        <f>IF(VLOOKUP(VALUE($A44),Federados!$A$2:$W$601,COLUMN(),FALSE)=0,"",VLOOKUP(VALUE($A44),Federados!$A$2:$W$601,COLUMN(),FALSE))</f>
        <v>#N/A</v>
      </c>
      <c r="T44" s="53" t="e">
        <f>IF(VLOOKUP(VALUE($A44),Federados!$A$2:$W$601,COLUMN(),FALSE)=0,"",VLOOKUP(VALUE($A44),Federados!$A$2:$W$601,COLUMN(),FALSE))</f>
        <v>#N/A</v>
      </c>
      <c r="U44" s="53" t="e">
        <f>IF(VLOOKUP(VALUE($A44),Federados!$A$2:$W$601,COLUMN(),FALSE)=0,"",VLOOKUP(VALUE($A44),Federados!$A$2:$W$601,COLUMN(),FALSE))</f>
        <v>#N/A</v>
      </c>
      <c r="V44" s="53" t="e">
        <f>IF(VLOOKUP(VALUE($A44),Federados!$A$2:$W$601,COLUMN(),FALSE)=0,"",VLOOKUP(VALUE($A44),Federados!$A$2:$W$601,COLUMN(),FALSE))</f>
        <v>#N/A</v>
      </c>
      <c r="W44" s="53" t="e">
        <f>IF(VLOOKUP(VALUE($A44),Federados!$A$2:$W$601,COLUMN(),FALSE)=0,"",VLOOKUP(VALUE($A44),Federados!$A$2:$W$601,COLUMN(),FALSE))</f>
        <v>#N/A</v>
      </c>
      <c r="X44" s="53">
        <f ca="1">IF(A44&lt;&gt;0,IF(ODD(ROW())=ROW(),Duplas!G21,INDIRECT(ADDRESS(ROW()-1,24,1,1,))),"")</f>
      </c>
      <c r="Y44" s="53">
        <f>IF($A44&lt;&gt;0,Duplas!H21,"")</f>
      </c>
      <c r="Z44" s="53">
        <f ca="1" t="shared" si="0"/>
      </c>
    </row>
    <row r="45" spans="1:26" ht="12.75">
      <c r="A45" s="54">
        <f>Duplas!B22</f>
        <v>0</v>
      </c>
      <c r="B45" s="53" t="e">
        <f>VLOOKUP(VALUE($A45),Federados!$A$2:$W$601,COLUMN(),FALSE)</f>
        <v>#N/A</v>
      </c>
      <c r="C45" s="53" t="e">
        <f>IF(VLOOKUP(VALUE($A45),Federados!$A$2:$W$601,COLUMN(),FALSE)=0,"",VLOOKUP(VALUE($A45),Federados!$A$2:$W$601,COLUMN(),FALSE))</f>
        <v>#N/A</v>
      </c>
      <c r="D45" s="53" t="e">
        <f>IF(VLOOKUP(VALUE($A45),Federados!$A$2:$W$601,COLUMN(),FALSE)=0,"",VLOOKUP(VALUE($A45),Federados!$A$2:$W$601,COLUMN(),FALSE))</f>
        <v>#N/A</v>
      </c>
      <c r="E45" s="53" t="e">
        <f>IF(VLOOKUP(VALUE($A45),Federados!$A$2:$W$601,COLUMN(),FALSE)=0,"",VLOOKUP(VALUE($A45),Federados!$A$2:$W$601,COLUMN(),FALSE))</f>
        <v>#N/A</v>
      </c>
      <c r="F45" s="53" t="e">
        <f>IF(VLOOKUP(VALUE($A45),Federados!$A$2:$W$601,COLUMN(),FALSE)=0,"",VLOOKUP(VALUE($A45),Federados!$A$2:$W$601,COLUMN(),FALSE))</f>
        <v>#N/A</v>
      </c>
      <c r="G45" s="53" t="e">
        <f>IF(VLOOKUP(VALUE($A45),Federados!$A$2:$W$601,COLUMN(),FALSE)=0,"",VLOOKUP(VALUE($A45),Federados!$A$2:$W$601,COLUMN(),FALSE))</f>
        <v>#N/A</v>
      </c>
      <c r="H45" s="53" t="e">
        <f>IF(VLOOKUP(VALUE($A45),Federados!$A$2:$W$601,COLUMN(),FALSE)=0,"",VLOOKUP(VALUE($A45),Federados!$A$2:$W$601,COLUMN(),FALSE))</f>
        <v>#N/A</v>
      </c>
      <c r="I45" s="53" t="e">
        <f>IF(VLOOKUP(VALUE($A45),Federados!$A$2:$W$601,COLUMN(),FALSE)=0,"",VLOOKUP(VALUE($A45),Federados!$A$2:$W$601,COLUMN(),FALSE))</f>
        <v>#N/A</v>
      </c>
      <c r="J45" s="53" t="e">
        <f>IF(VLOOKUP(VALUE($A45),Federados!$A$2:$W$601,COLUMN(),FALSE)=0,"",VLOOKUP(VALUE($A45),Federados!$A$2:$W$601,COLUMN(),FALSE))</f>
        <v>#N/A</v>
      </c>
      <c r="K45" s="53" t="e">
        <f>IF(VLOOKUP(VALUE($A45),Federados!$A$2:$W$601,COLUMN(),FALSE)=0,"",VLOOKUP(VALUE($A45),Federados!$A$2:$W$601,COLUMN(),FALSE))</f>
        <v>#N/A</v>
      </c>
      <c r="L45" s="53" t="e">
        <f>IF(VLOOKUP(VALUE($A45),Federados!$A$2:$W$601,COLUMN(),FALSE)=0,"",VLOOKUP(VALUE($A45),Federados!$A$2:$W$601,COLUMN(),FALSE))</f>
        <v>#N/A</v>
      </c>
      <c r="M45" s="53" t="e">
        <f>IF(VLOOKUP(VALUE($A45),Federados!$A$2:$W$601,COLUMN(),FALSE)=0,"",VLOOKUP(VALUE($A45),Federados!$A$2:$W$601,COLUMN(),FALSE))</f>
        <v>#N/A</v>
      </c>
      <c r="N45" s="53" t="e">
        <f>IF(VLOOKUP(VALUE($A45),Federados!$A$2:$W$601,COLUMN(),FALSE)=0,"",VLOOKUP(VALUE($A45),Federados!$A$2:$W$601,COLUMN(),FALSE))</f>
        <v>#N/A</v>
      </c>
      <c r="O45" s="53" t="e">
        <f>IF(VLOOKUP(VALUE($A45),Federados!$A$2:$W$601,COLUMN(),FALSE)=0,"",VLOOKUP(VALUE($A45),Federados!$A$2:$W$601,COLUMN(),FALSE))</f>
        <v>#N/A</v>
      </c>
      <c r="P45" s="53" t="e">
        <f>IF(VLOOKUP(VALUE($A45),Federados!$A$2:$W$601,COLUMN(),FALSE)=0,"",VLOOKUP(VALUE($A45),Federados!$A$2:$W$601,COLUMN(),FALSE))</f>
        <v>#N/A</v>
      </c>
      <c r="Q45" s="59" t="e">
        <f>IF(VLOOKUP(VALUE($A45),Federados!$A$2:$W$601,COLUMN(),FALSE)=0,"",VLOOKUP(VALUE($A45),Federados!$A$2:$W$601,COLUMN(),FALSE))</f>
        <v>#N/A</v>
      </c>
      <c r="R45" s="59" t="e">
        <f>IF(VLOOKUP(VALUE($A45),Federados!$A$2:$W$601,COLUMN(),FALSE)=0,"",VLOOKUP(VALUE($A45),Federados!$A$2:$W$601,COLUMN(),FALSE))</f>
        <v>#N/A</v>
      </c>
      <c r="S45" s="53" t="e">
        <f>IF(VLOOKUP(VALUE($A45),Federados!$A$2:$W$601,COLUMN(),FALSE)=0,"",VLOOKUP(VALUE($A45),Federados!$A$2:$W$601,COLUMN(),FALSE))</f>
        <v>#N/A</v>
      </c>
      <c r="T45" s="53" t="e">
        <f>IF(VLOOKUP(VALUE($A45),Federados!$A$2:$W$601,COLUMN(),FALSE)=0,"",VLOOKUP(VALUE($A45),Federados!$A$2:$W$601,COLUMN(),FALSE))</f>
        <v>#N/A</v>
      </c>
      <c r="U45" s="53" t="e">
        <f>IF(VLOOKUP(VALUE($A45),Federados!$A$2:$W$601,COLUMN(),FALSE)=0,"",VLOOKUP(VALUE($A45),Federados!$A$2:$W$601,COLUMN(),FALSE))</f>
        <v>#N/A</v>
      </c>
      <c r="V45" s="53" t="e">
        <f>IF(VLOOKUP(VALUE($A45),Federados!$A$2:$W$601,COLUMN(),FALSE)=0,"",VLOOKUP(VALUE($A45),Federados!$A$2:$W$601,COLUMN(),FALSE))</f>
        <v>#N/A</v>
      </c>
      <c r="W45" s="53" t="e">
        <f>IF(VLOOKUP(VALUE($A45),Federados!$A$2:$W$601,COLUMN(),FALSE)=0,"",VLOOKUP(VALUE($A45),Federados!$A$2:$W$601,COLUMN(),FALSE))</f>
        <v>#N/A</v>
      </c>
      <c r="X45" s="53">
        <f ca="1">IF(A45&lt;&gt;0,IF(ODD(ROW())=ROW(),Duplas!G22,INDIRECT(ADDRESS(ROW()-1,24,1,1,))),"")</f>
      </c>
      <c r="Y45" s="53">
        <f>IF($A45&lt;&gt;0,Duplas!H22,"")</f>
      </c>
      <c r="Z45" s="53">
        <f ca="1" t="shared" si="0"/>
      </c>
    </row>
    <row r="46" spans="1:26" ht="12.75">
      <c r="A46" s="54">
        <f>Duplas!B23</f>
        <v>0</v>
      </c>
      <c r="B46" s="53" t="e">
        <f>VLOOKUP(VALUE($A46),Federados!$A$2:$W$601,COLUMN(),FALSE)</f>
        <v>#N/A</v>
      </c>
      <c r="C46" s="53" t="e">
        <f>IF(VLOOKUP(VALUE($A46),Federados!$A$2:$W$601,COLUMN(),FALSE)=0,"",VLOOKUP(VALUE($A46),Federados!$A$2:$W$601,COLUMN(),FALSE))</f>
        <v>#N/A</v>
      </c>
      <c r="D46" s="53" t="e">
        <f>IF(VLOOKUP(VALUE($A46),Federados!$A$2:$W$601,COLUMN(),FALSE)=0,"",VLOOKUP(VALUE($A46),Federados!$A$2:$W$601,COLUMN(),FALSE))</f>
        <v>#N/A</v>
      </c>
      <c r="E46" s="53" t="e">
        <f>IF(VLOOKUP(VALUE($A46),Federados!$A$2:$W$601,COLUMN(),FALSE)=0,"",VLOOKUP(VALUE($A46),Federados!$A$2:$W$601,COLUMN(),FALSE))</f>
        <v>#N/A</v>
      </c>
      <c r="F46" s="53" t="e">
        <f>IF(VLOOKUP(VALUE($A46),Federados!$A$2:$W$601,COLUMN(),FALSE)=0,"",VLOOKUP(VALUE($A46),Federados!$A$2:$W$601,COLUMN(),FALSE))</f>
        <v>#N/A</v>
      </c>
      <c r="G46" s="53" t="e">
        <f>IF(VLOOKUP(VALUE($A46),Federados!$A$2:$W$601,COLUMN(),FALSE)=0,"",VLOOKUP(VALUE($A46),Federados!$A$2:$W$601,COLUMN(),FALSE))</f>
        <v>#N/A</v>
      </c>
      <c r="H46" s="53" t="e">
        <f>IF(VLOOKUP(VALUE($A46),Federados!$A$2:$W$601,COLUMN(),FALSE)=0,"",VLOOKUP(VALUE($A46),Federados!$A$2:$W$601,COLUMN(),FALSE))</f>
        <v>#N/A</v>
      </c>
      <c r="I46" s="53" t="e">
        <f>IF(VLOOKUP(VALUE($A46),Federados!$A$2:$W$601,COLUMN(),FALSE)=0,"",VLOOKUP(VALUE($A46),Federados!$A$2:$W$601,COLUMN(),FALSE))</f>
        <v>#N/A</v>
      </c>
      <c r="J46" s="53" t="e">
        <f>IF(VLOOKUP(VALUE($A46),Federados!$A$2:$W$601,COLUMN(),FALSE)=0,"",VLOOKUP(VALUE($A46),Federados!$A$2:$W$601,COLUMN(),FALSE))</f>
        <v>#N/A</v>
      </c>
      <c r="K46" s="53" t="e">
        <f>IF(VLOOKUP(VALUE($A46),Federados!$A$2:$W$601,COLUMN(),FALSE)=0,"",VLOOKUP(VALUE($A46),Federados!$A$2:$W$601,COLUMN(),FALSE))</f>
        <v>#N/A</v>
      </c>
      <c r="L46" s="53" t="e">
        <f>IF(VLOOKUP(VALUE($A46),Federados!$A$2:$W$601,COLUMN(),FALSE)=0,"",VLOOKUP(VALUE($A46),Federados!$A$2:$W$601,COLUMN(),FALSE))</f>
        <v>#N/A</v>
      </c>
      <c r="M46" s="53" t="e">
        <f>IF(VLOOKUP(VALUE($A46),Federados!$A$2:$W$601,COLUMN(),FALSE)=0,"",VLOOKUP(VALUE($A46),Federados!$A$2:$W$601,COLUMN(),FALSE))</f>
        <v>#N/A</v>
      </c>
      <c r="N46" s="53" t="e">
        <f>IF(VLOOKUP(VALUE($A46),Federados!$A$2:$W$601,COLUMN(),FALSE)=0,"",VLOOKUP(VALUE($A46),Federados!$A$2:$W$601,COLUMN(),FALSE))</f>
        <v>#N/A</v>
      </c>
      <c r="O46" s="53" t="e">
        <f>IF(VLOOKUP(VALUE($A46),Federados!$A$2:$W$601,COLUMN(),FALSE)=0,"",VLOOKUP(VALUE($A46),Federados!$A$2:$W$601,COLUMN(),FALSE))</f>
        <v>#N/A</v>
      </c>
      <c r="P46" s="53" t="e">
        <f>IF(VLOOKUP(VALUE($A46),Federados!$A$2:$W$601,COLUMN(),FALSE)=0,"",VLOOKUP(VALUE($A46),Federados!$A$2:$W$601,COLUMN(),FALSE))</f>
        <v>#N/A</v>
      </c>
      <c r="Q46" s="59" t="e">
        <f>IF(VLOOKUP(VALUE($A46),Federados!$A$2:$W$601,COLUMN(),FALSE)=0,"",VLOOKUP(VALUE($A46),Federados!$A$2:$W$601,COLUMN(),FALSE))</f>
        <v>#N/A</v>
      </c>
      <c r="R46" s="59" t="e">
        <f>IF(VLOOKUP(VALUE($A46),Federados!$A$2:$W$601,COLUMN(),FALSE)=0,"",VLOOKUP(VALUE($A46),Federados!$A$2:$W$601,COLUMN(),FALSE))</f>
        <v>#N/A</v>
      </c>
      <c r="S46" s="53" t="e">
        <f>IF(VLOOKUP(VALUE($A46),Federados!$A$2:$W$601,COLUMN(),FALSE)=0,"",VLOOKUP(VALUE($A46),Federados!$A$2:$W$601,COLUMN(),FALSE))</f>
        <v>#N/A</v>
      </c>
      <c r="T46" s="53" t="e">
        <f>IF(VLOOKUP(VALUE($A46),Federados!$A$2:$W$601,COLUMN(),FALSE)=0,"",VLOOKUP(VALUE($A46),Federados!$A$2:$W$601,COLUMN(),FALSE))</f>
        <v>#N/A</v>
      </c>
      <c r="U46" s="53" t="e">
        <f>IF(VLOOKUP(VALUE($A46),Federados!$A$2:$W$601,COLUMN(),FALSE)=0,"",VLOOKUP(VALUE($A46),Federados!$A$2:$W$601,COLUMN(),FALSE))</f>
        <v>#N/A</v>
      </c>
      <c r="V46" s="53" t="e">
        <f>IF(VLOOKUP(VALUE($A46),Federados!$A$2:$W$601,COLUMN(),FALSE)=0,"",VLOOKUP(VALUE($A46),Federados!$A$2:$W$601,COLUMN(),FALSE))</f>
        <v>#N/A</v>
      </c>
      <c r="W46" s="53" t="e">
        <f>IF(VLOOKUP(VALUE($A46),Federados!$A$2:$W$601,COLUMN(),FALSE)=0,"",VLOOKUP(VALUE($A46),Federados!$A$2:$W$601,COLUMN(),FALSE))</f>
        <v>#N/A</v>
      </c>
      <c r="X46" s="53">
        <f ca="1">IF(A46&lt;&gt;0,IF(ODD(ROW())=ROW(),Duplas!G23,INDIRECT(ADDRESS(ROW()-1,24,1,1,))),"")</f>
      </c>
      <c r="Y46" s="53">
        <f>IF($A46&lt;&gt;0,Duplas!H23,"")</f>
      </c>
      <c r="Z46" s="53">
        <f ca="1" t="shared" si="0"/>
      </c>
    </row>
    <row r="47" spans="1:26" ht="12.75">
      <c r="A47" s="54">
        <f>Duplas!B24</f>
        <v>0</v>
      </c>
      <c r="B47" s="53" t="e">
        <f>VLOOKUP(VALUE($A47),Federados!$A$2:$W$601,COLUMN(),FALSE)</f>
        <v>#N/A</v>
      </c>
      <c r="C47" s="53" t="e">
        <f>IF(VLOOKUP(VALUE($A47),Federados!$A$2:$W$601,COLUMN(),FALSE)=0,"",VLOOKUP(VALUE($A47),Federados!$A$2:$W$601,COLUMN(),FALSE))</f>
        <v>#N/A</v>
      </c>
      <c r="D47" s="53" t="e">
        <f>IF(VLOOKUP(VALUE($A47),Federados!$A$2:$W$601,COLUMN(),FALSE)=0,"",VLOOKUP(VALUE($A47),Federados!$A$2:$W$601,COLUMN(),FALSE))</f>
        <v>#N/A</v>
      </c>
      <c r="E47" s="53" t="e">
        <f>IF(VLOOKUP(VALUE($A47),Federados!$A$2:$W$601,COLUMN(),FALSE)=0,"",VLOOKUP(VALUE($A47),Federados!$A$2:$W$601,COLUMN(),FALSE))</f>
        <v>#N/A</v>
      </c>
      <c r="F47" s="53" t="e">
        <f>IF(VLOOKUP(VALUE($A47),Federados!$A$2:$W$601,COLUMN(),FALSE)=0,"",VLOOKUP(VALUE($A47),Federados!$A$2:$W$601,COLUMN(),FALSE))</f>
        <v>#N/A</v>
      </c>
      <c r="G47" s="53" t="e">
        <f>IF(VLOOKUP(VALUE($A47),Federados!$A$2:$W$601,COLUMN(),FALSE)=0,"",VLOOKUP(VALUE($A47),Federados!$A$2:$W$601,COLUMN(),FALSE))</f>
        <v>#N/A</v>
      </c>
      <c r="H47" s="53" t="e">
        <f>IF(VLOOKUP(VALUE($A47),Federados!$A$2:$W$601,COLUMN(),FALSE)=0,"",VLOOKUP(VALUE($A47),Federados!$A$2:$W$601,COLUMN(),FALSE))</f>
        <v>#N/A</v>
      </c>
      <c r="I47" s="53" t="e">
        <f>IF(VLOOKUP(VALUE($A47),Federados!$A$2:$W$601,COLUMN(),FALSE)=0,"",VLOOKUP(VALUE($A47),Federados!$A$2:$W$601,COLUMN(),FALSE))</f>
        <v>#N/A</v>
      </c>
      <c r="J47" s="53" t="e">
        <f>IF(VLOOKUP(VALUE($A47),Federados!$A$2:$W$601,COLUMN(),FALSE)=0,"",VLOOKUP(VALUE($A47),Federados!$A$2:$W$601,COLUMN(),FALSE))</f>
        <v>#N/A</v>
      </c>
      <c r="K47" s="53" t="e">
        <f>IF(VLOOKUP(VALUE($A47),Federados!$A$2:$W$601,COLUMN(),FALSE)=0,"",VLOOKUP(VALUE($A47),Federados!$A$2:$W$601,COLUMN(),FALSE))</f>
        <v>#N/A</v>
      </c>
      <c r="L47" s="53" t="e">
        <f>IF(VLOOKUP(VALUE($A47),Federados!$A$2:$W$601,COLUMN(),FALSE)=0,"",VLOOKUP(VALUE($A47),Federados!$A$2:$W$601,COLUMN(),FALSE))</f>
        <v>#N/A</v>
      </c>
      <c r="M47" s="53" t="e">
        <f>IF(VLOOKUP(VALUE($A47),Federados!$A$2:$W$601,COLUMN(),FALSE)=0,"",VLOOKUP(VALUE($A47),Federados!$A$2:$W$601,COLUMN(),FALSE))</f>
        <v>#N/A</v>
      </c>
      <c r="N47" s="53" t="e">
        <f>IF(VLOOKUP(VALUE($A47),Federados!$A$2:$W$601,COLUMN(),FALSE)=0,"",VLOOKUP(VALUE($A47),Federados!$A$2:$W$601,COLUMN(),FALSE))</f>
        <v>#N/A</v>
      </c>
      <c r="O47" s="53" t="e">
        <f>IF(VLOOKUP(VALUE($A47),Federados!$A$2:$W$601,COLUMN(),FALSE)=0,"",VLOOKUP(VALUE($A47),Federados!$A$2:$W$601,COLUMN(),FALSE))</f>
        <v>#N/A</v>
      </c>
      <c r="P47" s="53" t="e">
        <f>IF(VLOOKUP(VALUE($A47),Federados!$A$2:$W$601,COLUMN(),FALSE)=0,"",VLOOKUP(VALUE($A47),Federados!$A$2:$W$601,COLUMN(),FALSE))</f>
        <v>#N/A</v>
      </c>
      <c r="Q47" s="59" t="e">
        <f>IF(VLOOKUP(VALUE($A47),Federados!$A$2:$W$601,COLUMN(),FALSE)=0,"",VLOOKUP(VALUE($A47),Federados!$A$2:$W$601,COLUMN(),FALSE))</f>
        <v>#N/A</v>
      </c>
      <c r="R47" s="59" t="e">
        <f>IF(VLOOKUP(VALUE($A47),Federados!$A$2:$W$601,COLUMN(),FALSE)=0,"",VLOOKUP(VALUE($A47),Federados!$A$2:$W$601,COLUMN(),FALSE))</f>
        <v>#N/A</v>
      </c>
      <c r="S47" s="53" t="e">
        <f>IF(VLOOKUP(VALUE($A47),Federados!$A$2:$W$601,COLUMN(),FALSE)=0,"",VLOOKUP(VALUE($A47),Federados!$A$2:$W$601,COLUMN(),FALSE))</f>
        <v>#N/A</v>
      </c>
      <c r="T47" s="53" t="e">
        <f>IF(VLOOKUP(VALUE($A47),Federados!$A$2:$W$601,COLUMN(),FALSE)=0,"",VLOOKUP(VALUE($A47),Federados!$A$2:$W$601,COLUMN(),FALSE))</f>
        <v>#N/A</v>
      </c>
      <c r="U47" s="53" t="e">
        <f>IF(VLOOKUP(VALUE($A47),Federados!$A$2:$W$601,COLUMN(),FALSE)=0,"",VLOOKUP(VALUE($A47),Federados!$A$2:$W$601,COLUMN(),FALSE))</f>
        <v>#N/A</v>
      </c>
      <c r="V47" s="53" t="e">
        <f>IF(VLOOKUP(VALUE($A47),Federados!$A$2:$W$601,COLUMN(),FALSE)=0,"",VLOOKUP(VALUE($A47),Federados!$A$2:$W$601,COLUMN(),FALSE))</f>
        <v>#N/A</v>
      </c>
      <c r="W47" s="53" t="e">
        <f>IF(VLOOKUP(VALUE($A47),Federados!$A$2:$W$601,COLUMN(),FALSE)=0,"",VLOOKUP(VALUE($A47),Federados!$A$2:$W$601,COLUMN(),FALSE))</f>
        <v>#N/A</v>
      </c>
      <c r="X47" s="53">
        <f ca="1">IF(A47&lt;&gt;0,IF(ODD(ROW())=ROW(),Duplas!G24,INDIRECT(ADDRESS(ROW()-1,24,1,1,))),"")</f>
      </c>
      <c r="Y47" s="53">
        <f>IF($A47&lt;&gt;0,Duplas!H24,"")</f>
      </c>
      <c r="Z47" s="53">
        <f ca="1" t="shared" si="0"/>
      </c>
    </row>
    <row r="48" spans="1:26" ht="12.75">
      <c r="A48" s="54">
        <f>Duplas!B25</f>
        <v>0</v>
      </c>
      <c r="B48" s="53" t="e">
        <f>VLOOKUP(VALUE($A48),Federados!$A$2:$W$601,COLUMN(),FALSE)</f>
        <v>#N/A</v>
      </c>
      <c r="C48" s="53" t="e">
        <f>IF(VLOOKUP(VALUE($A48),Federados!$A$2:$W$601,COLUMN(),FALSE)=0,"",VLOOKUP(VALUE($A48),Federados!$A$2:$W$601,COLUMN(),FALSE))</f>
        <v>#N/A</v>
      </c>
      <c r="D48" s="53" t="e">
        <f>IF(VLOOKUP(VALUE($A48),Federados!$A$2:$W$601,COLUMN(),FALSE)=0,"",VLOOKUP(VALUE($A48),Federados!$A$2:$W$601,COLUMN(),FALSE))</f>
        <v>#N/A</v>
      </c>
      <c r="E48" s="53" t="e">
        <f>IF(VLOOKUP(VALUE($A48),Federados!$A$2:$W$601,COLUMN(),FALSE)=0,"",VLOOKUP(VALUE($A48),Federados!$A$2:$W$601,COLUMN(),FALSE))</f>
        <v>#N/A</v>
      </c>
      <c r="F48" s="53" t="e">
        <f>IF(VLOOKUP(VALUE($A48),Federados!$A$2:$W$601,COLUMN(),FALSE)=0,"",VLOOKUP(VALUE($A48),Federados!$A$2:$W$601,COLUMN(),FALSE))</f>
        <v>#N/A</v>
      </c>
      <c r="G48" s="53" t="e">
        <f>IF(VLOOKUP(VALUE($A48),Federados!$A$2:$W$601,COLUMN(),FALSE)=0,"",VLOOKUP(VALUE($A48),Federados!$A$2:$W$601,COLUMN(),FALSE))</f>
        <v>#N/A</v>
      </c>
      <c r="H48" s="53" t="e">
        <f>IF(VLOOKUP(VALUE($A48),Federados!$A$2:$W$601,COLUMN(),FALSE)=0,"",VLOOKUP(VALUE($A48),Federados!$A$2:$W$601,COLUMN(),FALSE))</f>
        <v>#N/A</v>
      </c>
      <c r="I48" s="53" t="e">
        <f>IF(VLOOKUP(VALUE($A48),Federados!$A$2:$W$601,COLUMN(),FALSE)=0,"",VLOOKUP(VALUE($A48),Federados!$A$2:$W$601,COLUMN(),FALSE))</f>
        <v>#N/A</v>
      </c>
      <c r="J48" s="53" t="e">
        <f>IF(VLOOKUP(VALUE($A48),Federados!$A$2:$W$601,COLUMN(),FALSE)=0,"",VLOOKUP(VALUE($A48),Federados!$A$2:$W$601,COLUMN(),FALSE))</f>
        <v>#N/A</v>
      </c>
      <c r="K48" s="53" t="e">
        <f>IF(VLOOKUP(VALUE($A48),Federados!$A$2:$W$601,COLUMN(),FALSE)=0,"",VLOOKUP(VALUE($A48),Federados!$A$2:$W$601,COLUMN(),FALSE))</f>
        <v>#N/A</v>
      </c>
      <c r="L48" s="53" t="e">
        <f>IF(VLOOKUP(VALUE($A48),Federados!$A$2:$W$601,COLUMN(),FALSE)=0,"",VLOOKUP(VALUE($A48),Federados!$A$2:$W$601,COLUMN(),FALSE))</f>
        <v>#N/A</v>
      </c>
      <c r="M48" s="53" t="e">
        <f>IF(VLOOKUP(VALUE($A48),Federados!$A$2:$W$601,COLUMN(),FALSE)=0,"",VLOOKUP(VALUE($A48),Federados!$A$2:$W$601,COLUMN(),FALSE))</f>
        <v>#N/A</v>
      </c>
      <c r="N48" s="53" t="e">
        <f>IF(VLOOKUP(VALUE($A48),Federados!$A$2:$W$601,COLUMN(),FALSE)=0,"",VLOOKUP(VALUE($A48),Federados!$A$2:$W$601,COLUMN(),FALSE))</f>
        <v>#N/A</v>
      </c>
      <c r="O48" s="53" t="e">
        <f>IF(VLOOKUP(VALUE($A48),Federados!$A$2:$W$601,COLUMN(),FALSE)=0,"",VLOOKUP(VALUE($A48),Federados!$A$2:$W$601,COLUMN(),FALSE))</f>
        <v>#N/A</v>
      </c>
      <c r="P48" s="53" t="e">
        <f>IF(VLOOKUP(VALUE($A48),Federados!$A$2:$W$601,COLUMN(),FALSE)=0,"",VLOOKUP(VALUE($A48),Federados!$A$2:$W$601,COLUMN(),FALSE))</f>
        <v>#N/A</v>
      </c>
      <c r="Q48" s="59" t="e">
        <f>IF(VLOOKUP(VALUE($A48),Federados!$A$2:$W$601,COLUMN(),FALSE)=0,"",VLOOKUP(VALUE($A48),Federados!$A$2:$W$601,COLUMN(),FALSE))</f>
        <v>#N/A</v>
      </c>
      <c r="R48" s="59" t="e">
        <f>IF(VLOOKUP(VALUE($A48),Federados!$A$2:$W$601,COLUMN(),FALSE)=0,"",VLOOKUP(VALUE($A48),Federados!$A$2:$W$601,COLUMN(),FALSE))</f>
        <v>#N/A</v>
      </c>
      <c r="S48" s="53" t="e">
        <f>IF(VLOOKUP(VALUE($A48),Federados!$A$2:$W$601,COLUMN(),FALSE)=0,"",VLOOKUP(VALUE($A48),Federados!$A$2:$W$601,COLUMN(),FALSE))</f>
        <v>#N/A</v>
      </c>
      <c r="T48" s="53" t="e">
        <f>IF(VLOOKUP(VALUE($A48),Federados!$A$2:$W$601,COLUMN(),FALSE)=0,"",VLOOKUP(VALUE($A48),Federados!$A$2:$W$601,COLUMN(),FALSE))</f>
        <v>#N/A</v>
      </c>
      <c r="U48" s="53" t="e">
        <f>IF(VLOOKUP(VALUE($A48),Federados!$A$2:$W$601,COLUMN(),FALSE)=0,"",VLOOKUP(VALUE($A48),Federados!$A$2:$W$601,COLUMN(),FALSE))</f>
        <v>#N/A</v>
      </c>
      <c r="V48" s="53" t="e">
        <f>IF(VLOOKUP(VALUE($A48),Federados!$A$2:$W$601,COLUMN(),FALSE)=0,"",VLOOKUP(VALUE($A48),Federados!$A$2:$W$601,COLUMN(),FALSE))</f>
        <v>#N/A</v>
      </c>
      <c r="W48" s="53" t="e">
        <f>IF(VLOOKUP(VALUE($A48),Federados!$A$2:$W$601,COLUMN(),FALSE)=0,"",VLOOKUP(VALUE($A48),Federados!$A$2:$W$601,COLUMN(),FALSE))</f>
        <v>#N/A</v>
      </c>
      <c r="X48" s="53">
        <f ca="1">IF(A48&lt;&gt;0,IF(ODD(ROW())=ROW(),Duplas!G25,INDIRECT(ADDRESS(ROW()-1,24,1,1,))),"")</f>
      </c>
      <c r="Y48" s="53">
        <f>IF($A48&lt;&gt;0,Duplas!H25,"")</f>
      </c>
      <c r="Z48" s="53">
        <f ca="1" t="shared" si="0"/>
      </c>
    </row>
    <row r="49" spans="1:26" ht="12.75">
      <c r="A49" s="54">
        <f>Duplas!B26</f>
        <v>0</v>
      </c>
      <c r="B49" s="53" t="e">
        <f>VLOOKUP(VALUE($A49),Federados!$A$2:$W$601,COLUMN(),FALSE)</f>
        <v>#N/A</v>
      </c>
      <c r="C49" s="53" t="e">
        <f>IF(VLOOKUP(VALUE($A49),Federados!$A$2:$W$601,COLUMN(),FALSE)=0,"",VLOOKUP(VALUE($A49),Federados!$A$2:$W$601,COLUMN(),FALSE))</f>
        <v>#N/A</v>
      </c>
      <c r="D49" s="53" t="e">
        <f>IF(VLOOKUP(VALUE($A49),Federados!$A$2:$W$601,COLUMN(),FALSE)=0,"",VLOOKUP(VALUE($A49),Federados!$A$2:$W$601,COLUMN(),FALSE))</f>
        <v>#N/A</v>
      </c>
      <c r="E49" s="53" t="e">
        <f>IF(VLOOKUP(VALUE($A49),Federados!$A$2:$W$601,COLUMN(),FALSE)=0,"",VLOOKUP(VALUE($A49),Federados!$A$2:$W$601,COLUMN(),FALSE))</f>
        <v>#N/A</v>
      </c>
      <c r="F49" s="53" t="e">
        <f>IF(VLOOKUP(VALUE($A49),Federados!$A$2:$W$601,COLUMN(),FALSE)=0,"",VLOOKUP(VALUE($A49),Federados!$A$2:$W$601,COLUMN(),FALSE))</f>
        <v>#N/A</v>
      </c>
      <c r="G49" s="53" t="e">
        <f>IF(VLOOKUP(VALUE($A49),Federados!$A$2:$W$601,COLUMN(),FALSE)=0,"",VLOOKUP(VALUE($A49),Federados!$A$2:$W$601,COLUMN(),FALSE))</f>
        <v>#N/A</v>
      </c>
      <c r="H49" s="53" t="e">
        <f>IF(VLOOKUP(VALUE($A49),Federados!$A$2:$W$601,COLUMN(),FALSE)=0,"",VLOOKUP(VALUE($A49),Federados!$A$2:$W$601,COLUMN(),FALSE))</f>
        <v>#N/A</v>
      </c>
      <c r="I49" s="53" t="e">
        <f>IF(VLOOKUP(VALUE($A49),Federados!$A$2:$W$601,COLUMN(),FALSE)=0,"",VLOOKUP(VALUE($A49),Federados!$A$2:$W$601,COLUMN(),FALSE))</f>
        <v>#N/A</v>
      </c>
      <c r="J49" s="53" t="e">
        <f>IF(VLOOKUP(VALUE($A49),Federados!$A$2:$W$601,COLUMN(),FALSE)=0,"",VLOOKUP(VALUE($A49),Federados!$A$2:$W$601,COLUMN(),FALSE))</f>
        <v>#N/A</v>
      </c>
      <c r="K49" s="53" t="e">
        <f>IF(VLOOKUP(VALUE($A49),Federados!$A$2:$W$601,COLUMN(),FALSE)=0,"",VLOOKUP(VALUE($A49),Federados!$A$2:$W$601,COLUMN(),FALSE))</f>
        <v>#N/A</v>
      </c>
      <c r="L49" s="53" t="e">
        <f>IF(VLOOKUP(VALUE($A49),Federados!$A$2:$W$601,COLUMN(),FALSE)=0,"",VLOOKUP(VALUE($A49),Federados!$A$2:$W$601,COLUMN(),FALSE))</f>
        <v>#N/A</v>
      </c>
      <c r="M49" s="53" t="e">
        <f>IF(VLOOKUP(VALUE($A49),Federados!$A$2:$W$601,COLUMN(),FALSE)=0,"",VLOOKUP(VALUE($A49),Federados!$A$2:$W$601,COLUMN(),FALSE))</f>
        <v>#N/A</v>
      </c>
      <c r="N49" s="53" t="e">
        <f>IF(VLOOKUP(VALUE($A49),Federados!$A$2:$W$601,COLUMN(),FALSE)=0,"",VLOOKUP(VALUE($A49),Federados!$A$2:$W$601,COLUMN(),FALSE))</f>
        <v>#N/A</v>
      </c>
      <c r="O49" s="53" t="e">
        <f>IF(VLOOKUP(VALUE($A49),Federados!$A$2:$W$601,COLUMN(),FALSE)=0,"",VLOOKUP(VALUE($A49),Federados!$A$2:$W$601,COLUMN(),FALSE))</f>
        <v>#N/A</v>
      </c>
      <c r="P49" s="53" t="e">
        <f>IF(VLOOKUP(VALUE($A49),Federados!$A$2:$W$601,COLUMN(),FALSE)=0,"",VLOOKUP(VALUE($A49),Federados!$A$2:$W$601,COLUMN(),FALSE))</f>
        <v>#N/A</v>
      </c>
      <c r="Q49" s="59" t="e">
        <f>IF(VLOOKUP(VALUE($A49),Federados!$A$2:$W$601,COLUMN(),FALSE)=0,"",VLOOKUP(VALUE($A49),Federados!$A$2:$W$601,COLUMN(),FALSE))</f>
        <v>#N/A</v>
      </c>
      <c r="R49" s="59" t="e">
        <f>IF(VLOOKUP(VALUE($A49),Federados!$A$2:$W$601,COLUMN(),FALSE)=0,"",VLOOKUP(VALUE($A49),Federados!$A$2:$W$601,COLUMN(),FALSE))</f>
        <v>#N/A</v>
      </c>
      <c r="S49" s="53" t="e">
        <f>IF(VLOOKUP(VALUE($A49),Federados!$A$2:$W$601,COLUMN(),FALSE)=0,"",VLOOKUP(VALUE($A49),Federados!$A$2:$W$601,COLUMN(),FALSE))</f>
        <v>#N/A</v>
      </c>
      <c r="T49" s="53" t="e">
        <f>IF(VLOOKUP(VALUE($A49),Federados!$A$2:$W$601,COLUMN(),FALSE)=0,"",VLOOKUP(VALUE($A49),Federados!$A$2:$W$601,COLUMN(),FALSE))</f>
        <v>#N/A</v>
      </c>
      <c r="U49" s="53" t="e">
        <f>IF(VLOOKUP(VALUE($A49),Federados!$A$2:$W$601,COLUMN(),FALSE)=0,"",VLOOKUP(VALUE($A49),Federados!$A$2:$W$601,COLUMN(),FALSE))</f>
        <v>#N/A</v>
      </c>
      <c r="V49" s="53" t="e">
        <f>IF(VLOOKUP(VALUE($A49),Federados!$A$2:$W$601,COLUMN(),FALSE)=0,"",VLOOKUP(VALUE($A49),Federados!$A$2:$W$601,COLUMN(),FALSE))</f>
        <v>#N/A</v>
      </c>
      <c r="W49" s="53" t="e">
        <f>IF(VLOOKUP(VALUE($A49),Federados!$A$2:$W$601,COLUMN(),FALSE)=0,"",VLOOKUP(VALUE($A49),Federados!$A$2:$W$601,COLUMN(),FALSE))</f>
        <v>#N/A</v>
      </c>
      <c r="X49" s="53">
        <f ca="1">IF(A49&lt;&gt;0,IF(ODD(ROW())=ROW(),Duplas!G26,INDIRECT(ADDRESS(ROW()-1,24,1,1,))),"")</f>
      </c>
      <c r="Y49" s="53">
        <f>IF($A49&lt;&gt;0,Duplas!H26,"")</f>
      </c>
      <c r="Z49" s="53">
        <f ca="1" t="shared" si="0"/>
      </c>
    </row>
    <row r="50" spans="1:26" ht="12.75">
      <c r="A50" s="54">
        <f>Duplas!B27</f>
        <v>0</v>
      </c>
      <c r="B50" s="53" t="e">
        <f>VLOOKUP(VALUE($A50),Federados!$A$2:$W$601,COLUMN(),FALSE)</f>
        <v>#N/A</v>
      </c>
      <c r="C50" s="53" t="e">
        <f>IF(VLOOKUP(VALUE($A50),Federados!$A$2:$W$601,COLUMN(),FALSE)=0,"",VLOOKUP(VALUE($A50),Federados!$A$2:$W$601,COLUMN(),FALSE))</f>
        <v>#N/A</v>
      </c>
      <c r="D50" s="53" t="e">
        <f>IF(VLOOKUP(VALUE($A50),Federados!$A$2:$W$601,COLUMN(),FALSE)=0,"",VLOOKUP(VALUE($A50),Federados!$A$2:$W$601,COLUMN(),FALSE))</f>
        <v>#N/A</v>
      </c>
      <c r="E50" s="53" t="e">
        <f>IF(VLOOKUP(VALUE($A50),Federados!$A$2:$W$601,COLUMN(),FALSE)=0,"",VLOOKUP(VALUE($A50),Federados!$A$2:$W$601,COLUMN(),FALSE))</f>
        <v>#N/A</v>
      </c>
      <c r="F50" s="53" t="e">
        <f>IF(VLOOKUP(VALUE($A50),Federados!$A$2:$W$601,COLUMN(),FALSE)=0,"",VLOOKUP(VALUE($A50),Federados!$A$2:$W$601,COLUMN(),FALSE))</f>
        <v>#N/A</v>
      </c>
      <c r="G50" s="53" t="e">
        <f>IF(VLOOKUP(VALUE($A50),Federados!$A$2:$W$601,COLUMN(),FALSE)=0,"",VLOOKUP(VALUE($A50),Federados!$A$2:$W$601,COLUMN(),FALSE))</f>
        <v>#N/A</v>
      </c>
      <c r="H50" s="53" t="e">
        <f>IF(VLOOKUP(VALUE($A50),Federados!$A$2:$W$601,COLUMN(),FALSE)=0,"",VLOOKUP(VALUE($A50),Federados!$A$2:$W$601,COLUMN(),FALSE))</f>
        <v>#N/A</v>
      </c>
      <c r="I50" s="53" t="e">
        <f>IF(VLOOKUP(VALUE($A50),Federados!$A$2:$W$601,COLUMN(),FALSE)=0,"",VLOOKUP(VALUE($A50),Federados!$A$2:$W$601,COLUMN(),FALSE))</f>
        <v>#N/A</v>
      </c>
      <c r="J50" s="53" t="e">
        <f>IF(VLOOKUP(VALUE($A50),Federados!$A$2:$W$601,COLUMN(),FALSE)=0,"",VLOOKUP(VALUE($A50),Federados!$A$2:$W$601,COLUMN(),FALSE))</f>
        <v>#N/A</v>
      </c>
      <c r="K50" s="53" t="e">
        <f>IF(VLOOKUP(VALUE($A50),Federados!$A$2:$W$601,COLUMN(),FALSE)=0,"",VLOOKUP(VALUE($A50),Federados!$A$2:$W$601,COLUMN(),FALSE))</f>
        <v>#N/A</v>
      </c>
      <c r="L50" s="53" t="e">
        <f>IF(VLOOKUP(VALUE($A50),Federados!$A$2:$W$601,COLUMN(),FALSE)=0,"",VLOOKUP(VALUE($A50),Federados!$A$2:$W$601,COLUMN(),FALSE))</f>
        <v>#N/A</v>
      </c>
      <c r="M50" s="53" t="e">
        <f>IF(VLOOKUP(VALUE($A50),Federados!$A$2:$W$601,COLUMN(),FALSE)=0,"",VLOOKUP(VALUE($A50),Federados!$A$2:$W$601,COLUMN(),FALSE))</f>
        <v>#N/A</v>
      </c>
      <c r="N50" s="53" t="e">
        <f>IF(VLOOKUP(VALUE($A50),Federados!$A$2:$W$601,COLUMN(),FALSE)=0,"",VLOOKUP(VALUE($A50),Federados!$A$2:$W$601,COLUMN(),FALSE))</f>
        <v>#N/A</v>
      </c>
      <c r="O50" s="53" t="e">
        <f>IF(VLOOKUP(VALUE($A50),Federados!$A$2:$W$601,COLUMN(),FALSE)=0,"",VLOOKUP(VALUE($A50),Federados!$A$2:$W$601,COLUMN(),FALSE))</f>
        <v>#N/A</v>
      </c>
      <c r="P50" s="53" t="e">
        <f>IF(VLOOKUP(VALUE($A50),Federados!$A$2:$W$601,COLUMN(),FALSE)=0,"",VLOOKUP(VALUE($A50),Federados!$A$2:$W$601,COLUMN(),FALSE))</f>
        <v>#N/A</v>
      </c>
      <c r="Q50" s="59" t="e">
        <f>IF(VLOOKUP(VALUE($A50),Federados!$A$2:$W$601,COLUMN(),FALSE)=0,"",VLOOKUP(VALUE($A50),Federados!$A$2:$W$601,COLUMN(),FALSE))</f>
        <v>#N/A</v>
      </c>
      <c r="R50" s="59" t="e">
        <f>IF(VLOOKUP(VALUE($A50),Federados!$A$2:$W$601,COLUMN(),FALSE)=0,"",VLOOKUP(VALUE($A50),Federados!$A$2:$W$601,COLUMN(),FALSE))</f>
        <v>#N/A</v>
      </c>
      <c r="S50" s="53" t="e">
        <f>IF(VLOOKUP(VALUE($A50),Federados!$A$2:$W$601,COLUMN(),FALSE)=0,"",VLOOKUP(VALUE($A50),Federados!$A$2:$W$601,COLUMN(),FALSE))</f>
        <v>#N/A</v>
      </c>
      <c r="T50" s="53" t="e">
        <f>IF(VLOOKUP(VALUE($A50),Federados!$A$2:$W$601,COLUMN(),FALSE)=0,"",VLOOKUP(VALUE($A50),Federados!$A$2:$W$601,COLUMN(),FALSE))</f>
        <v>#N/A</v>
      </c>
      <c r="U50" s="53" t="e">
        <f>IF(VLOOKUP(VALUE($A50),Federados!$A$2:$W$601,COLUMN(),FALSE)=0,"",VLOOKUP(VALUE($A50),Federados!$A$2:$W$601,COLUMN(),FALSE))</f>
        <v>#N/A</v>
      </c>
      <c r="V50" s="53" t="e">
        <f>IF(VLOOKUP(VALUE($A50),Federados!$A$2:$W$601,COLUMN(),FALSE)=0,"",VLOOKUP(VALUE($A50),Federados!$A$2:$W$601,COLUMN(),FALSE))</f>
        <v>#N/A</v>
      </c>
      <c r="W50" s="53" t="e">
        <f>IF(VLOOKUP(VALUE($A50),Federados!$A$2:$W$601,COLUMN(),FALSE)=0,"",VLOOKUP(VALUE($A50),Federados!$A$2:$W$601,COLUMN(),FALSE))</f>
        <v>#N/A</v>
      </c>
      <c r="X50" s="53">
        <f ca="1">IF(A50&lt;&gt;0,IF(ODD(ROW())=ROW(),Duplas!G27,INDIRECT(ADDRESS(ROW()-1,24,1,1,))),"")</f>
      </c>
      <c r="Y50" s="53">
        <f>IF($A50&lt;&gt;0,Duplas!H27,"")</f>
      </c>
      <c r="Z50" s="53">
        <f ca="1" t="shared" si="0"/>
      </c>
    </row>
    <row r="51" spans="1:26" ht="12.75">
      <c r="A51" s="54">
        <f>Duplas!B28</f>
        <v>0</v>
      </c>
      <c r="B51" s="53" t="e">
        <f>VLOOKUP(VALUE($A51),Federados!$A$2:$W$601,COLUMN(),FALSE)</f>
        <v>#N/A</v>
      </c>
      <c r="C51" s="53" t="e">
        <f>IF(VLOOKUP(VALUE($A51),Federados!$A$2:$W$601,COLUMN(),FALSE)=0,"",VLOOKUP(VALUE($A51),Federados!$A$2:$W$601,COLUMN(),FALSE))</f>
        <v>#N/A</v>
      </c>
      <c r="D51" s="53" t="e">
        <f>IF(VLOOKUP(VALUE($A51),Federados!$A$2:$W$601,COLUMN(),FALSE)=0,"",VLOOKUP(VALUE($A51),Federados!$A$2:$W$601,COLUMN(),FALSE))</f>
        <v>#N/A</v>
      </c>
      <c r="E51" s="53" t="e">
        <f>IF(VLOOKUP(VALUE($A51),Federados!$A$2:$W$601,COLUMN(),FALSE)=0,"",VLOOKUP(VALUE($A51),Federados!$A$2:$W$601,COLUMN(),FALSE))</f>
        <v>#N/A</v>
      </c>
      <c r="F51" s="53" t="e">
        <f>IF(VLOOKUP(VALUE($A51),Federados!$A$2:$W$601,COLUMN(),FALSE)=0,"",VLOOKUP(VALUE($A51),Federados!$A$2:$W$601,COLUMN(),FALSE))</f>
        <v>#N/A</v>
      </c>
      <c r="G51" s="53" t="e">
        <f>IF(VLOOKUP(VALUE($A51),Federados!$A$2:$W$601,COLUMN(),FALSE)=0,"",VLOOKUP(VALUE($A51),Federados!$A$2:$W$601,COLUMN(),FALSE))</f>
        <v>#N/A</v>
      </c>
      <c r="H51" s="53" t="e">
        <f>IF(VLOOKUP(VALUE($A51),Federados!$A$2:$W$601,COLUMN(),FALSE)=0,"",VLOOKUP(VALUE($A51),Federados!$A$2:$W$601,COLUMN(),FALSE))</f>
        <v>#N/A</v>
      </c>
      <c r="I51" s="53" t="e">
        <f>IF(VLOOKUP(VALUE($A51),Federados!$A$2:$W$601,COLUMN(),FALSE)=0,"",VLOOKUP(VALUE($A51),Federados!$A$2:$W$601,COLUMN(),FALSE))</f>
        <v>#N/A</v>
      </c>
      <c r="J51" s="53" t="e">
        <f>IF(VLOOKUP(VALUE($A51),Federados!$A$2:$W$601,COLUMN(),FALSE)=0,"",VLOOKUP(VALUE($A51),Federados!$A$2:$W$601,COLUMN(),FALSE))</f>
        <v>#N/A</v>
      </c>
      <c r="K51" s="53" t="e">
        <f>IF(VLOOKUP(VALUE($A51),Federados!$A$2:$W$601,COLUMN(),FALSE)=0,"",VLOOKUP(VALUE($A51),Federados!$A$2:$W$601,COLUMN(),FALSE))</f>
        <v>#N/A</v>
      </c>
      <c r="L51" s="53" t="e">
        <f>IF(VLOOKUP(VALUE($A51),Federados!$A$2:$W$601,COLUMN(),FALSE)=0,"",VLOOKUP(VALUE($A51),Federados!$A$2:$W$601,COLUMN(),FALSE))</f>
        <v>#N/A</v>
      </c>
      <c r="M51" s="53" t="e">
        <f>IF(VLOOKUP(VALUE($A51),Federados!$A$2:$W$601,COLUMN(),FALSE)=0,"",VLOOKUP(VALUE($A51),Federados!$A$2:$W$601,COLUMN(),FALSE))</f>
        <v>#N/A</v>
      </c>
      <c r="N51" s="53" t="e">
        <f>IF(VLOOKUP(VALUE($A51),Federados!$A$2:$W$601,COLUMN(),FALSE)=0,"",VLOOKUP(VALUE($A51),Federados!$A$2:$W$601,COLUMN(),FALSE))</f>
        <v>#N/A</v>
      </c>
      <c r="O51" s="53" t="e">
        <f>IF(VLOOKUP(VALUE($A51),Federados!$A$2:$W$601,COLUMN(),FALSE)=0,"",VLOOKUP(VALUE($A51),Federados!$A$2:$W$601,COLUMN(),FALSE))</f>
        <v>#N/A</v>
      </c>
      <c r="P51" s="53" t="e">
        <f>IF(VLOOKUP(VALUE($A51),Federados!$A$2:$W$601,COLUMN(),FALSE)=0,"",VLOOKUP(VALUE($A51),Federados!$A$2:$W$601,COLUMN(),FALSE))</f>
        <v>#N/A</v>
      </c>
      <c r="Q51" s="59" t="e">
        <f>IF(VLOOKUP(VALUE($A51),Federados!$A$2:$W$601,COLUMN(),FALSE)=0,"",VLOOKUP(VALUE($A51),Federados!$A$2:$W$601,COLUMN(),FALSE))</f>
        <v>#N/A</v>
      </c>
      <c r="R51" s="59" t="e">
        <f>IF(VLOOKUP(VALUE($A51),Federados!$A$2:$W$601,COLUMN(),FALSE)=0,"",VLOOKUP(VALUE($A51),Federados!$A$2:$W$601,COLUMN(),FALSE))</f>
        <v>#N/A</v>
      </c>
      <c r="S51" s="53" t="e">
        <f>IF(VLOOKUP(VALUE($A51),Federados!$A$2:$W$601,COLUMN(),FALSE)=0,"",VLOOKUP(VALUE($A51),Federados!$A$2:$W$601,COLUMN(),FALSE))</f>
        <v>#N/A</v>
      </c>
      <c r="T51" s="53" t="e">
        <f>IF(VLOOKUP(VALUE($A51),Federados!$A$2:$W$601,COLUMN(),FALSE)=0,"",VLOOKUP(VALUE($A51),Federados!$A$2:$W$601,COLUMN(),FALSE))</f>
        <v>#N/A</v>
      </c>
      <c r="U51" s="53" t="e">
        <f>IF(VLOOKUP(VALUE($A51),Federados!$A$2:$W$601,COLUMN(),FALSE)=0,"",VLOOKUP(VALUE($A51),Federados!$A$2:$W$601,COLUMN(),FALSE))</f>
        <v>#N/A</v>
      </c>
      <c r="V51" s="53" t="e">
        <f>IF(VLOOKUP(VALUE($A51),Federados!$A$2:$W$601,COLUMN(),FALSE)=0,"",VLOOKUP(VALUE($A51),Federados!$A$2:$W$601,COLUMN(),FALSE))</f>
        <v>#N/A</v>
      </c>
      <c r="W51" s="53" t="e">
        <f>IF(VLOOKUP(VALUE($A51),Federados!$A$2:$W$601,COLUMN(),FALSE)=0,"",VLOOKUP(VALUE($A51),Federados!$A$2:$W$601,COLUMN(),FALSE))</f>
        <v>#N/A</v>
      </c>
      <c r="X51" s="53">
        <f ca="1">IF(A51&lt;&gt;0,IF(ODD(ROW())=ROW(),Duplas!G28,INDIRECT(ADDRESS(ROW()-1,24,1,1,))),"")</f>
      </c>
      <c r="Y51" s="53">
        <f>IF($A51&lt;&gt;0,Duplas!H28,"")</f>
      </c>
      <c r="Z51" s="53">
        <f ca="1" t="shared" si="0"/>
      </c>
    </row>
    <row r="52" spans="1:26" ht="12.75">
      <c r="A52" s="54">
        <f>Duplas!B29</f>
        <v>0</v>
      </c>
      <c r="B52" s="53" t="e">
        <f>VLOOKUP(VALUE($A52),Federados!$A$2:$W$601,COLUMN(),FALSE)</f>
        <v>#N/A</v>
      </c>
      <c r="C52" s="53" t="e">
        <f>IF(VLOOKUP(VALUE($A52),Federados!$A$2:$W$601,COLUMN(),FALSE)=0,"",VLOOKUP(VALUE($A52),Federados!$A$2:$W$601,COLUMN(),FALSE))</f>
        <v>#N/A</v>
      </c>
      <c r="D52" s="53" t="e">
        <f>IF(VLOOKUP(VALUE($A52),Federados!$A$2:$W$601,COLUMN(),FALSE)=0,"",VLOOKUP(VALUE($A52),Federados!$A$2:$W$601,COLUMN(),FALSE))</f>
        <v>#N/A</v>
      </c>
      <c r="E52" s="53" t="e">
        <f>IF(VLOOKUP(VALUE($A52),Federados!$A$2:$W$601,COLUMN(),FALSE)=0,"",VLOOKUP(VALUE($A52),Federados!$A$2:$W$601,COLUMN(),FALSE))</f>
        <v>#N/A</v>
      </c>
      <c r="F52" s="53" t="e">
        <f>IF(VLOOKUP(VALUE($A52),Federados!$A$2:$W$601,COLUMN(),FALSE)=0,"",VLOOKUP(VALUE($A52),Federados!$A$2:$W$601,COLUMN(),FALSE))</f>
        <v>#N/A</v>
      </c>
      <c r="G52" s="53" t="e">
        <f>IF(VLOOKUP(VALUE($A52),Federados!$A$2:$W$601,COLUMN(),FALSE)=0,"",VLOOKUP(VALUE($A52),Federados!$A$2:$W$601,COLUMN(),FALSE))</f>
        <v>#N/A</v>
      </c>
      <c r="H52" s="53" t="e">
        <f>IF(VLOOKUP(VALUE($A52),Federados!$A$2:$W$601,COLUMN(),FALSE)=0,"",VLOOKUP(VALUE($A52),Federados!$A$2:$W$601,COLUMN(),FALSE))</f>
        <v>#N/A</v>
      </c>
      <c r="I52" s="53" t="e">
        <f>IF(VLOOKUP(VALUE($A52),Federados!$A$2:$W$601,COLUMN(),FALSE)=0,"",VLOOKUP(VALUE($A52),Federados!$A$2:$W$601,COLUMN(),FALSE))</f>
        <v>#N/A</v>
      </c>
      <c r="J52" s="53" t="e">
        <f>IF(VLOOKUP(VALUE($A52),Federados!$A$2:$W$601,COLUMN(),FALSE)=0,"",VLOOKUP(VALUE($A52),Federados!$A$2:$W$601,COLUMN(),FALSE))</f>
        <v>#N/A</v>
      </c>
      <c r="K52" s="53" t="e">
        <f>IF(VLOOKUP(VALUE($A52),Federados!$A$2:$W$601,COLUMN(),FALSE)=0,"",VLOOKUP(VALUE($A52),Federados!$A$2:$W$601,COLUMN(),FALSE))</f>
        <v>#N/A</v>
      </c>
      <c r="L52" s="53" t="e">
        <f>IF(VLOOKUP(VALUE($A52),Federados!$A$2:$W$601,COLUMN(),FALSE)=0,"",VLOOKUP(VALUE($A52),Federados!$A$2:$W$601,COLUMN(),FALSE))</f>
        <v>#N/A</v>
      </c>
      <c r="M52" s="53" t="e">
        <f>IF(VLOOKUP(VALUE($A52),Federados!$A$2:$W$601,COLUMN(),FALSE)=0,"",VLOOKUP(VALUE($A52),Federados!$A$2:$W$601,COLUMN(),FALSE))</f>
        <v>#N/A</v>
      </c>
      <c r="N52" s="53" t="e">
        <f>IF(VLOOKUP(VALUE($A52),Federados!$A$2:$W$601,COLUMN(),FALSE)=0,"",VLOOKUP(VALUE($A52),Federados!$A$2:$W$601,COLUMN(),FALSE))</f>
        <v>#N/A</v>
      </c>
      <c r="O52" s="53" t="e">
        <f>IF(VLOOKUP(VALUE($A52),Federados!$A$2:$W$601,COLUMN(),FALSE)=0,"",VLOOKUP(VALUE($A52),Federados!$A$2:$W$601,COLUMN(),FALSE))</f>
        <v>#N/A</v>
      </c>
      <c r="P52" s="53" t="e">
        <f>IF(VLOOKUP(VALUE($A52),Federados!$A$2:$W$601,COLUMN(),FALSE)=0,"",VLOOKUP(VALUE($A52),Federados!$A$2:$W$601,COLUMN(),FALSE))</f>
        <v>#N/A</v>
      </c>
      <c r="Q52" s="59" t="e">
        <f>IF(VLOOKUP(VALUE($A52),Federados!$A$2:$W$601,COLUMN(),FALSE)=0,"",VLOOKUP(VALUE($A52),Federados!$A$2:$W$601,COLUMN(),FALSE))</f>
        <v>#N/A</v>
      </c>
      <c r="R52" s="59" t="e">
        <f>IF(VLOOKUP(VALUE($A52),Federados!$A$2:$W$601,COLUMN(),FALSE)=0,"",VLOOKUP(VALUE($A52),Federados!$A$2:$W$601,COLUMN(),FALSE))</f>
        <v>#N/A</v>
      </c>
      <c r="S52" s="53" t="e">
        <f>IF(VLOOKUP(VALUE($A52),Federados!$A$2:$W$601,COLUMN(),FALSE)=0,"",VLOOKUP(VALUE($A52),Federados!$A$2:$W$601,COLUMN(),FALSE))</f>
        <v>#N/A</v>
      </c>
      <c r="T52" s="53" t="e">
        <f>IF(VLOOKUP(VALUE($A52),Federados!$A$2:$W$601,COLUMN(),FALSE)=0,"",VLOOKUP(VALUE($A52),Federados!$A$2:$W$601,COLUMN(),FALSE))</f>
        <v>#N/A</v>
      </c>
      <c r="U52" s="53" t="e">
        <f>IF(VLOOKUP(VALUE($A52),Federados!$A$2:$W$601,COLUMN(),FALSE)=0,"",VLOOKUP(VALUE($A52),Federados!$A$2:$W$601,COLUMN(),FALSE))</f>
        <v>#N/A</v>
      </c>
      <c r="V52" s="53" t="e">
        <f>IF(VLOOKUP(VALUE($A52),Federados!$A$2:$W$601,COLUMN(),FALSE)=0,"",VLOOKUP(VALUE($A52),Federados!$A$2:$W$601,COLUMN(),FALSE))</f>
        <v>#N/A</v>
      </c>
      <c r="W52" s="53" t="e">
        <f>IF(VLOOKUP(VALUE($A52),Federados!$A$2:$W$601,COLUMN(),FALSE)=0,"",VLOOKUP(VALUE($A52),Federados!$A$2:$W$601,COLUMN(),FALSE))</f>
        <v>#N/A</v>
      </c>
      <c r="X52" s="53">
        <f ca="1">IF(A52&lt;&gt;0,IF(ODD(ROW())=ROW(),Duplas!G29,INDIRECT(ADDRESS(ROW()-1,24,1,1,))),"")</f>
      </c>
      <c r="Y52" s="53">
        <f>IF($A52&lt;&gt;0,Duplas!H29,"")</f>
      </c>
      <c r="Z52" s="53">
        <f ca="1" t="shared" si="0"/>
      </c>
    </row>
    <row r="53" spans="1:26" ht="12.75">
      <c r="A53" s="54">
        <f>Duplas!B30</f>
        <v>0</v>
      </c>
      <c r="B53" s="53" t="e">
        <f>VLOOKUP(VALUE($A53),Federados!$A$2:$W$601,COLUMN(),FALSE)</f>
        <v>#N/A</v>
      </c>
      <c r="C53" s="53" t="e">
        <f>IF(VLOOKUP(VALUE($A53),Federados!$A$2:$W$601,COLUMN(),FALSE)=0,"",VLOOKUP(VALUE($A53),Federados!$A$2:$W$601,COLUMN(),FALSE))</f>
        <v>#N/A</v>
      </c>
      <c r="D53" s="53" t="e">
        <f>IF(VLOOKUP(VALUE($A53),Federados!$A$2:$W$601,COLUMN(),FALSE)=0,"",VLOOKUP(VALUE($A53),Federados!$A$2:$W$601,COLUMN(),FALSE))</f>
        <v>#N/A</v>
      </c>
      <c r="E53" s="53" t="e">
        <f>IF(VLOOKUP(VALUE($A53),Federados!$A$2:$W$601,COLUMN(),FALSE)=0,"",VLOOKUP(VALUE($A53),Federados!$A$2:$W$601,COLUMN(),FALSE))</f>
        <v>#N/A</v>
      </c>
      <c r="F53" s="53" t="e">
        <f>IF(VLOOKUP(VALUE($A53),Federados!$A$2:$W$601,COLUMN(),FALSE)=0,"",VLOOKUP(VALUE($A53),Federados!$A$2:$W$601,COLUMN(),FALSE))</f>
        <v>#N/A</v>
      </c>
      <c r="G53" s="53" t="e">
        <f>IF(VLOOKUP(VALUE($A53),Federados!$A$2:$W$601,COLUMN(),FALSE)=0,"",VLOOKUP(VALUE($A53),Federados!$A$2:$W$601,COLUMN(),FALSE))</f>
        <v>#N/A</v>
      </c>
      <c r="H53" s="53" t="e">
        <f>IF(VLOOKUP(VALUE($A53),Federados!$A$2:$W$601,COLUMN(),FALSE)=0,"",VLOOKUP(VALUE($A53),Federados!$A$2:$W$601,COLUMN(),FALSE))</f>
        <v>#N/A</v>
      </c>
      <c r="I53" s="53" t="e">
        <f>IF(VLOOKUP(VALUE($A53),Federados!$A$2:$W$601,COLUMN(),FALSE)=0,"",VLOOKUP(VALUE($A53),Federados!$A$2:$W$601,COLUMN(),FALSE))</f>
        <v>#N/A</v>
      </c>
      <c r="J53" s="53" t="e">
        <f>IF(VLOOKUP(VALUE($A53),Federados!$A$2:$W$601,COLUMN(),FALSE)=0,"",VLOOKUP(VALUE($A53),Federados!$A$2:$W$601,COLUMN(),FALSE))</f>
        <v>#N/A</v>
      </c>
      <c r="K53" s="53" t="e">
        <f>IF(VLOOKUP(VALUE($A53),Federados!$A$2:$W$601,COLUMN(),FALSE)=0,"",VLOOKUP(VALUE($A53),Federados!$A$2:$W$601,COLUMN(),FALSE))</f>
        <v>#N/A</v>
      </c>
      <c r="L53" s="53" t="e">
        <f>IF(VLOOKUP(VALUE($A53),Federados!$A$2:$W$601,COLUMN(),FALSE)=0,"",VLOOKUP(VALUE($A53),Federados!$A$2:$W$601,COLUMN(),FALSE))</f>
        <v>#N/A</v>
      </c>
      <c r="M53" s="53" t="e">
        <f>IF(VLOOKUP(VALUE($A53),Federados!$A$2:$W$601,COLUMN(),FALSE)=0,"",VLOOKUP(VALUE($A53),Federados!$A$2:$W$601,COLUMN(),FALSE))</f>
        <v>#N/A</v>
      </c>
      <c r="N53" s="53" t="e">
        <f>IF(VLOOKUP(VALUE($A53),Federados!$A$2:$W$601,COLUMN(),FALSE)=0,"",VLOOKUP(VALUE($A53),Federados!$A$2:$W$601,COLUMN(),FALSE))</f>
        <v>#N/A</v>
      </c>
      <c r="O53" s="53" t="e">
        <f>IF(VLOOKUP(VALUE($A53),Federados!$A$2:$W$601,COLUMN(),FALSE)=0,"",VLOOKUP(VALUE($A53),Federados!$A$2:$W$601,COLUMN(),FALSE))</f>
        <v>#N/A</v>
      </c>
      <c r="P53" s="53" t="e">
        <f>IF(VLOOKUP(VALUE($A53),Federados!$A$2:$W$601,COLUMN(),FALSE)=0,"",VLOOKUP(VALUE($A53),Federados!$A$2:$W$601,COLUMN(),FALSE))</f>
        <v>#N/A</v>
      </c>
      <c r="Q53" s="59" t="e">
        <f>IF(VLOOKUP(VALUE($A53),Federados!$A$2:$W$601,COLUMN(),FALSE)=0,"",VLOOKUP(VALUE($A53),Federados!$A$2:$W$601,COLUMN(),FALSE))</f>
        <v>#N/A</v>
      </c>
      <c r="R53" s="59" t="e">
        <f>IF(VLOOKUP(VALUE($A53),Federados!$A$2:$W$601,COLUMN(),FALSE)=0,"",VLOOKUP(VALUE($A53),Federados!$A$2:$W$601,COLUMN(),FALSE))</f>
        <v>#N/A</v>
      </c>
      <c r="S53" s="53" t="e">
        <f>IF(VLOOKUP(VALUE($A53),Federados!$A$2:$W$601,COLUMN(),FALSE)=0,"",VLOOKUP(VALUE($A53),Federados!$A$2:$W$601,COLUMN(),FALSE))</f>
        <v>#N/A</v>
      </c>
      <c r="T53" s="53" t="e">
        <f>IF(VLOOKUP(VALUE($A53),Federados!$A$2:$W$601,COLUMN(),FALSE)=0,"",VLOOKUP(VALUE($A53),Federados!$A$2:$W$601,COLUMN(),FALSE))</f>
        <v>#N/A</v>
      </c>
      <c r="U53" s="53" t="e">
        <f>IF(VLOOKUP(VALUE($A53),Federados!$A$2:$W$601,COLUMN(),FALSE)=0,"",VLOOKUP(VALUE($A53),Federados!$A$2:$W$601,COLUMN(),FALSE))</f>
        <v>#N/A</v>
      </c>
      <c r="V53" s="53" t="e">
        <f>IF(VLOOKUP(VALUE($A53),Federados!$A$2:$W$601,COLUMN(),FALSE)=0,"",VLOOKUP(VALUE($A53),Federados!$A$2:$W$601,COLUMN(),FALSE))</f>
        <v>#N/A</v>
      </c>
      <c r="W53" s="53" t="e">
        <f>IF(VLOOKUP(VALUE($A53),Federados!$A$2:$W$601,COLUMN(),FALSE)=0,"",VLOOKUP(VALUE($A53),Federados!$A$2:$W$601,COLUMN(),FALSE))</f>
        <v>#N/A</v>
      </c>
      <c r="X53" s="53">
        <f ca="1">IF(A53&lt;&gt;0,IF(ODD(ROW())=ROW(),Duplas!G30,INDIRECT(ADDRESS(ROW()-1,24,1,1,))),"")</f>
      </c>
      <c r="Y53" s="53">
        <f>IF($A53&lt;&gt;0,Duplas!H30,"")</f>
      </c>
      <c r="Z53" s="53">
        <f ca="1">IF(A53&lt;&gt;0,IF(ODD(ROW())=ROW(),INDIRECT(ADDRESS(ROW()+1,1,1,1,)),INDIRECT(ADDRESS(ROW()-1,1,1,1,))),"")</f>
      </c>
    </row>
    <row r="54" spans="1:26" ht="12.75">
      <c r="A54" s="54">
        <f>Duplas!B31</f>
        <v>0</v>
      </c>
      <c r="B54" s="53" t="e">
        <f>VLOOKUP(VALUE($A54),Federados!$A$2:$W$601,COLUMN(),FALSE)</f>
        <v>#N/A</v>
      </c>
      <c r="C54" s="53" t="e">
        <f>IF(VLOOKUP(VALUE($A54),Federados!$A$2:$W$601,COLUMN(),FALSE)=0,"",VLOOKUP(VALUE($A54),Federados!$A$2:$W$601,COLUMN(),FALSE))</f>
        <v>#N/A</v>
      </c>
      <c r="D54" s="53" t="e">
        <f>IF(VLOOKUP(VALUE($A54),Federados!$A$2:$W$601,COLUMN(),FALSE)=0,"",VLOOKUP(VALUE($A54),Federados!$A$2:$W$601,COLUMN(),FALSE))</f>
        <v>#N/A</v>
      </c>
      <c r="E54" s="53" t="e">
        <f>IF(VLOOKUP(VALUE($A54),Federados!$A$2:$W$601,COLUMN(),FALSE)=0,"",VLOOKUP(VALUE($A54),Federados!$A$2:$W$601,COLUMN(),FALSE))</f>
        <v>#N/A</v>
      </c>
      <c r="F54" s="53" t="e">
        <f>IF(VLOOKUP(VALUE($A54),Federados!$A$2:$W$601,COLUMN(),FALSE)=0,"",VLOOKUP(VALUE($A54),Federados!$A$2:$W$601,COLUMN(),FALSE))</f>
        <v>#N/A</v>
      </c>
      <c r="G54" s="53" t="e">
        <f>IF(VLOOKUP(VALUE($A54),Federados!$A$2:$W$601,COLUMN(),FALSE)=0,"",VLOOKUP(VALUE($A54),Federados!$A$2:$W$601,COLUMN(),FALSE))</f>
        <v>#N/A</v>
      </c>
      <c r="H54" s="53" t="e">
        <f>IF(VLOOKUP(VALUE($A54),Federados!$A$2:$W$601,COLUMN(),FALSE)=0,"",VLOOKUP(VALUE($A54),Federados!$A$2:$W$601,COLUMN(),FALSE))</f>
        <v>#N/A</v>
      </c>
      <c r="I54" s="53" t="e">
        <f>IF(VLOOKUP(VALUE($A54),Federados!$A$2:$W$601,COLUMN(),FALSE)=0,"",VLOOKUP(VALUE($A54),Federados!$A$2:$W$601,COLUMN(),FALSE))</f>
        <v>#N/A</v>
      </c>
      <c r="J54" s="53" t="e">
        <f>IF(VLOOKUP(VALUE($A54),Federados!$A$2:$W$601,COLUMN(),FALSE)=0,"",VLOOKUP(VALUE($A54),Federados!$A$2:$W$601,COLUMN(),FALSE))</f>
        <v>#N/A</v>
      </c>
      <c r="K54" s="53" t="e">
        <f>IF(VLOOKUP(VALUE($A54),Federados!$A$2:$W$601,COLUMN(),FALSE)=0,"",VLOOKUP(VALUE($A54),Federados!$A$2:$W$601,COLUMN(),FALSE))</f>
        <v>#N/A</v>
      </c>
      <c r="L54" s="53" t="e">
        <f>IF(VLOOKUP(VALUE($A54),Federados!$A$2:$W$601,COLUMN(),FALSE)=0,"",VLOOKUP(VALUE($A54),Federados!$A$2:$W$601,COLUMN(),FALSE))</f>
        <v>#N/A</v>
      </c>
      <c r="M54" s="53" t="e">
        <f>IF(VLOOKUP(VALUE($A54),Federados!$A$2:$W$601,COLUMN(),FALSE)=0,"",VLOOKUP(VALUE($A54),Federados!$A$2:$W$601,COLUMN(),FALSE))</f>
        <v>#N/A</v>
      </c>
      <c r="N54" s="53" t="e">
        <f>IF(VLOOKUP(VALUE($A54),Federados!$A$2:$W$601,COLUMN(),FALSE)=0,"",VLOOKUP(VALUE($A54),Federados!$A$2:$W$601,COLUMN(),FALSE))</f>
        <v>#N/A</v>
      </c>
      <c r="O54" s="53" t="e">
        <f>IF(VLOOKUP(VALUE($A54),Federados!$A$2:$W$601,COLUMN(),FALSE)=0,"",VLOOKUP(VALUE($A54),Federados!$A$2:$W$601,COLUMN(),FALSE))</f>
        <v>#N/A</v>
      </c>
      <c r="P54" s="53" t="e">
        <f>IF(VLOOKUP(VALUE($A54),Federados!$A$2:$W$601,COLUMN(),FALSE)=0,"",VLOOKUP(VALUE($A54),Federados!$A$2:$W$601,COLUMN(),FALSE))</f>
        <v>#N/A</v>
      </c>
      <c r="Q54" s="59" t="e">
        <f>IF(VLOOKUP(VALUE($A54),Federados!$A$2:$W$601,COLUMN(),FALSE)=0,"",VLOOKUP(VALUE($A54),Federados!$A$2:$W$601,COLUMN(),FALSE))</f>
        <v>#N/A</v>
      </c>
      <c r="R54" s="59" t="e">
        <f>IF(VLOOKUP(VALUE($A54),Federados!$A$2:$W$601,COLUMN(),FALSE)=0,"",VLOOKUP(VALUE($A54),Federados!$A$2:$W$601,COLUMN(),FALSE))</f>
        <v>#N/A</v>
      </c>
      <c r="S54" s="53" t="e">
        <f>IF(VLOOKUP(VALUE($A54),Federados!$A$2:$W$601,COLUMN(),FALSE)=0,"",VLOOKUP(VALUE($A54),Federados!$A$2:$W$601,COLUMN(),FALSE))</f>
        <v>#N/A</v>
      </c>
      <c r="T54" s="53" t="e">
        <f>IF(VLOOKUP(VALUE($A54),Federados!$A$2:$W$601,COLUMN(),FALSE)=0,"",VLOOKUP(VALUE($A54),Federados!$A$2:$W$601,COLUMN(),FALSE))</f>
        <v>#N/A</v>
      </c>
      <c r="U54" s="53" t="e">
        <f>IF(VLOOKUP(VALUE($A54),Federados!$A$2:$W$601,COLUMN(),FALSE)=0,"",VLOOKUP(VALUE($A54),Federados!$A$2:$W$601,COLUMN(),FALSE))</f>
        <v>#N/A</v>
      </c>
      <c r="V54" s="53" t="e">
        <f>IF(VLOOKUP(VALUE($A54),Federados!$A$2:$W$601,COLUMN(),FALSE)=0,"",VLOOKUP(VALUE($A54),Federados!$A$2:$W$601,COLUMN(),FALSE))</f>
        <v>#N/A</v>
      </c>
      <c r="W54" s="53" t="e">
        <f>IF(VLOOKUP(VALUE($A54),Federados!$A$2:$W$601,COLUMN(),FALSE)=0,"",VLOOKUP(VALUE($A54),Federados!$A$2:$W$601,COLUMN(),FALSE))</f>
        <v>#N/A</v>
      </c>
      <c r="X54" s="53">
        <f ca="1">IF(A54&lt;&gt;0,IF(ODD(ROW())=ROW(),Duplas!G31,INDIRECT(ADDRESS(ROW()-1,24,1,1,))),"")</f>
      </c>
      <c r="Y54" s="53">
        <f>IF($A54&lt;&gt;0,Duplas!H31,"")</f>
      </c>
      <c r="Z54" s="53">
        <f ca="1" t="shared" si="0"/>
      </c>
    </row>
    <row r="55" spans="1:26" ht="12.75">
      <c r="A55" s="54">
        <f>Duplas!B32</f>
        <v>0</v>
      </c>
      <c r="B55" s="53" t="e">
        <f>VLOOKUP(VALUE($A55),Federados!$A$2:$W$601,COLUMN(),FALSE)</f>
        <v>#N/A</v>
      </c>
      <c r="C55" s="53" t="e">
        <f>IF(VLOOKUP(VALUE($A55),Federados!$A$2:$W$601,COLUMN(),FALSE)=0,"",VLOOKUP(VALUE($A55),Federados!$A$2:$W$601,COLUMN(),FALSE))</f>
        <v>#N/A</v>
      </c>
      <c r="D55" s="53" t="e">
        <f>IF(VLOOKUP(VALUE($A55),Federados!$A$2:$W$601,COLUMN(),FALSE)=0,"",VLOOKUP(VALUE($A55),Federados!$A$2:$W$601,COLUMN(),FALSE))</f>
        <v>#N/A</v>
      </c>
      <c r="E55" s="53" t="e">
        <f>IF(VLOOKUP(VALUE($A55),Federados!$A$2:$W$601,COLUMN(),FALSE)=0,"",VLOOKUP(VALUE($A55),Federados!$A$2:$W$601,COLUMN(),FALSE))</f>
        <v>#N/A</v>
      </c>
      <c r="F55" s="53" t="e">
        <f>IF(VLOOKUP(VALUE($A55),Federados!$A$2:$W$601,COLUMN(),FALSE)=0,"",VLOOKUP(VALUE($A55),Federados!$A$2:$W$601,COLUMN(),FALSE))</f>
        <v>#N/A</v>
      </c>
      <c r="G55" s="53" t="e">
        <f>IF(VLOOKUP(VALUE($A55),Federados!$A$2:$W$601,COLUMN(),FALSE)=0,"",VLOOKUP(VALUE($A55),Federados!$A$2:$W$601,COLUMN(),FALSE))</f>
        <v>#N/A</v>
      </c>
      <c r="H55" s="53" t="e">
        <f>IF(VLOOKUP(VALUE($A55),Federados!$A$2:$W$601,COLUMN(),FALSE)=0,"",VLOOKUP(VALUE($A55),Federados!$A$2:$W$601,COLUMN(),FALSE))</f>
        <v>#N/A</v>
      </c>
      <c r="I55" s="53" t="e">
        <f>IF(VLOOKUP(VALUE($A55),Federados!$A$2:$W$601,COLUMN(),FALSE)=0,"",VLOOKUP(VALUE($A55),Federados!$A$2:$W$601,COLUMN(),FALSE))</f>
        <v>#N/A</v>
      </c>
      <c r="J55" s="53" t="e">
        <f>IF(VLOOKUP(VALUE($A55),Federados!$A$2:$W$601,COLUMN(),FALSE)=0,"",VLOOKUP(VALUE($A55),Federados!$A$2:$W$601,COLUMN(),FALSE))</f>
        <v>#N/A</v>
      </c>
      <c r="K55" s="53" t="e">
        <f>IF(VLOOKUP(VALUE($A55),Federados!$A$2:$W$601,COLUMN(),FALSE)=0,"",VLOOKUP(VALUE($A55),Federados!$A$2:$W$601,COLUMN(),FALSE))</f>
        <v>#N/A</v>
      </c>
      <c r="L55" s="53" t="e">
        <f>IF(VLOOKUP(VALUE($A55),Federados!$A$2:$W$601,COLUMN(),FALSE)=0,"",VLOOKUP(VALUE($A55),Federados!$A$2:$W$601,COLUMN(),FALSE))</f>
        <v>#N/A</v>
      </c>
      <c r="M55" s="53" t="e">
        <f>IF(VLOOKUP(VALUE($A55),Federados!$A$2:$W$601,COLUMN(),FALSE)=0,"",VLOOKUP(VALUE($A55),Federados!$A$2:$W$601,COLUMN(),FALSE))</f>
        <v>#N/A</v>
      </c>
      <c r="N55" s="53" t="e">
        <f>IF(VLOOKUP(VALUE($A55),Federados!$A$2:$W$601,COLUMN(),FALSE)=0,"",VLOOKUP(VALUE($A55),Federados!$A$2:$W$601,COLUMN(),FALSE))</f>
        <v>#N/A</v>
      </c>
      <c r="O55" s="53" t="e">
        <f>IF(VLOOKUP(VALUE($A55),Federados!$A$2:$W$601,COLUMN(),FALSE)=0,"",VLOOKUP(VALUE($A55),Federados!$A$2:$W$601,COLUMN(),FALSE))</f>
        <v>#N/A</v>
      </c>
      <c r="P55" s="53" t="e">
        <f>IF(VLOOKUP(VALUE($A55),Federados!$A$2:$W$601,COLUMN(),FALSE)=0,"",VLOOKUP(VALUE($A55),Federados!$A$2:$W$601,COLUMN(),FALSE))</f>
        <v>#N/A</v>
      </c>
      <c r="Q55" s="59" t="e">
        <f>IF(VLOOKUP(VALUE($A55),Federados!$A$2:$W$601,COLUMN(),FALSE)=0,"",VLOOKUP(VALUE($A55),Federados!$A$2:$W$601,COLUMN(),FALSE))</f>
        <v>#N/A</v>
      </c>
      <c r="R55" s="59" t="e">
        <f>IF(VLOOKUP(VALUE($A55),Federados!$A$2:$W$601,COLUMN(),FALSE)=0,"",VLOOKUP(VALUE($A55),Federados!$A$2:$W$601,COLUMN(),FALSE))</f>
        <v>#N/A</v>
      </c>
      <c r="S55" s="53" t="e">
        <f>IF(VLOOKUP(VALUE($A55),Federados!$A$2:$W$601,COLUMN(),FALSE)=0,"",VLOOKUP(VALUE($A55),Federados!$A$2:$W$601,COLUMN(),FALSE))</f>
        <v>#N/A</v>
      </c>
      <c r="T55" s="53" t="e">
        <f>IF(VLOOKUP(VALUE($A55),Federados!$A$2:$W$601,COLUMN(),FALSE)=0,"",VLOOKUP(VALUE($A55),Federados!$A$2:$W$601,COLUMN(),FALSE))</f>
        <v>#N/A</v>
      </c>
      <c r="U55" s="53" t="e">
        <f>IF(VLOOKUP(VALUE($A55),Federados!$A$2:$W$601,COLUMN(),FALSE)=0,"",VLOOKUP(VALUE($A55),Federados!$A$2:$W$601,COLUMN(),FALSE))</f>
        <v>#N/A</v>
      </c>
      <c r="V55" s="53" t="e">
        <f>IF(VLOOKUP(VALUE($A55),Federados!$A$2:$W$601,COLUMN(),FALSE)=0,"",VLOOKUP(VALUE($A55),Federados!$A$2:$W$601,COLUMN(),FALSE))</f>
        <v>#N/A</v>
      </c>
      <c r="W55" s="53" t="e">
        <f>IF(VLOOKUP(VALUE($A55),Federados!$A$2:$W$601,COLUMN(),FALSE)=0,"",VLOOKUP(VALUE($A55),Federados!$A$2:$W$601,COLUMN(),FALSE))</f>
        <v>#N/A</v>
      </c>
      <c r="X55" s="53">
        <f ca="1">IF(A55&lt;&gt;0,IF(ODD(ROW())=ROW(),Duplas!G32,INDIRECT(ADDRESS(ROW()-1,24,1,1,))),"")</f>
      </c>
      <c r="Y55" s="53">
        <f>IF($A55&lt;&gt;0,Duplas!H32,"")</f>
      </c>
      <c r="Z55" s="53">
        <f ca="1" t="shared" si="0"/>
      </c>
    </row>
    <row r="56" spans="1:26" ht="12.75">
      <c r="A56" s="54">
        <f>Duplas!B33</f>
        <v>0</v>
      </c>
      <c r="B56" s="53" t="e">
        <f>VLOOKUP(VALUE($A56),Federados!$A$2:$W$601,COLUMN(),FALSE)</f>
        <v>#N/A</v>
      </c>
      <c r="C56" s="53" t="e">
        <f>IF(VLOOKUP(VALUE($A56),Federados!$A$2:$W$601,COLUMN(),FALSE)=0,"",VLOOKUP(VALUE($A56),Federados!$A$2:$W$601,COLUMN(),FALSE))</f>
        <v>#N/A</v>
      </c>
      <c r="D56" s="53" t="e">
        <f>IF(VLOOKUP(VALUE($A56),Federados!$A$2:$W$601,COLUMN(),FALSE)=0,"",VLOOKUP(VALUE($A56),Federados!$A$2:$W$601,COLUMN(),FALSE))</f>
        <v>#N/A</v>
      </c>
      <c r="E56" s="53" t="e">
        <f>IF(VLOOKUP(VALUE($A56),Federados!$A$2:$W$601,COLUMN(),FALSE)=0,"",VLOOKUP(VALUE($A56),Federados!$A$2:$W$601,COLUMN(),FALSE))</f>
        <v>#N/A</v>
      </c>
      <c r="F56" s="53" t="e">
        <f>IF(VLOOKUP(VALUE($A56),Federados!$A$2:$W$601,COLUMN(),FALSE)=0,"",VLOOKUP(VALUE($A56),Federados!$A$2:$W$601,COLUMN(),FALSE))</f>
        <v>#N/A</v>
      </c>
      <c r="G56" s="53" t="e">
        <f>IF(VLOOKUP(VALUE($A56),Federados!$A$2:$W$601,COLUMN(),FALSE)=0,"",VLOOKUP(VALUE($A56),Federados!$A$2:$W$601,COLUMN(),FALSE))</f>
        <v>#N/A</v>
      </c>
      <c r="H56" s="53" t="e">
        <f>IF(VLOOKUP(VALUE($A56),Federados!$A$2:$W$601,COLUMN(),FALSE)=0,"",VLOOKUP(VALUE($A56),Federados!$A$2:$W$601,COLUMN(),FALSE))</f>
        <v>#N/A</v>
      </c>
      <c r="I56" s="53" t="e">
        <f>IF(VLOOKUP(VALUE($A56),Federados!$A$2:$W$601,COLUMN(),FALSE)=0,"",VLOOKUP(VALUE($A56),Federados!$A$2:$W$601,COLUMN(),FALSE))</f>
        <v>#N/A</v>
      </c>
      <c r="J56" s="53" t="e">
        <f>IF(VLOOKUP(VALUE($A56),Federados!$A$2:$W$601,COLUMN(),FALSE)=0,"",VLOOKUP(VALUE($A56),Federados!$A$2:$W$601,COLUMN(),FALSE))</f>
        <v>#N/A</v>
      </c>
      <c r="K56" s="53" t="e">
        <f>IF(VLOOKUP(VALUE($A56),Federados!$A$2:$W$601,COLUMN(),FALSE)=0,"",VLOOKUP(VALUE($A56),Federados!$A$2:$W$601,COLUMN(),FALSE))</f>
        <v>#N/A</v>
      </c>
      <c r="L56" s="53" t="e">
        <f>IF(VLOOKUP(VALUE($A56),Federados!$A$2:$W$601,COLUMN(),FALSE)=0,"",VLOOKUP(VALUE($A56),Federados!$A$2:$W$601,COLUMN(),FALSE))</f>
        <v>#N/A</v>
      </c>
      <c r="M56" s="53" t="e">
        <f>IF(VLOOKUP(VALUE($A56),Federados!$A$2:$W$601,COLUMN(),FALSE)=0,"",VLOOKUP(VALUE($A56),Federados!$A$2:$W$601,COLUMN(),FALSE))</f>
        <v>#N/A</v>
      </c>
      <c r="N56" s="53" t="e">
        <f>IF(VLOOKUP(VALUE($A56),Federados!$A$2:$W$601,COLUMN(),FALSE)=0,"",VLOOKUP(VALUE($A56),Federados!$A$2:$W$601,COLUMN(),FALSE))</f>
        <v>#N/A</v>
      </c>
      <c r="O56" s="53" t="e">
        <f>IF(VLOOKUP(VALUE($A56),Federados!$A$2:$W$601,COLUMN(),FALSE)=0,"",VLOOKUP(VALUE($A56),Federados!$A$2:$W$601,COLUMN(),FALSE))</f>
        <v>#N/A</v>
      </c>
      <c r="P56" s="53" t="e">
        <f>IF(VLOOKUP(VALUE($A56),Federados!$A$2:$W$601,COLUMN(),FALSE)=0,"",VLOOKUP(VALUE($A56),Federados!$A$2:$W$601,COLUMN(),FALSE))</f>
        <v>#N/A</v>
      </c>
      <c r="Q56" s="59" t="e">
        <f>IF(VLOOKUP(VALUE($A56),Federados!$A$2:$W$601,COLUMN(),FALSE)=0,"",VLOOKUP(VALUE($A56),Federados!$A$2:$W$601,COLUMN(),FALSE))</f>
        <v>#N/A</v>
      </c>
      <c r="R56" s="59" t="e">
        <f>IF(VLOOKUP(VALUE($A56),Federados!$A$2:$W$601,COLUMN(),FALSE)=0,"",VLOOKUP(VALUE($A56),Federados!$A$2:$W$601,COLUMN(),FALSE))</f>
        <v>#N/A</v>
      </c>
      <c r="S56" s="53" t="e">
        <f>IF(VLOOKUP(VALUE($A56),Federados!$A$2:$W$601,COLUMN(),FALSE)=0,"",VLOOKUP(VALUE($A56),Federados!$A$2:$W$601,COLUMN(),FALSE))</f>
        <v>#N/A</v>
      </c>
      <c r="T56" s="53" t="e">
        <f>IF(VLOOKUP(VALUE($A56),Federados!$A$2:$W$601,COLUMN(),FALSE)=0,"",VLOOKUP(VALUE($A56),Federados!$A$2:$W$601,COLUMN(),FALSE))</f>
        <v>#N/A</v>
      </c>
      <c r="U56" s="53" t="e">
        <f>IF(VLOOKUP(VALUE($A56),Federados!$A$2:$W$601,COLUMN(),FALSE)=0,"",VLOOKUP(VALUE($A56),Federados!$A$2:$W$601,COLUMN(),FALSE))</f>
        <v>#N/A</v>
      </c>
      <c r="V56" s="53" t="e">
        <f>IF(VLOOKUP(VALUE($A56),Federados!$A$2:$W$601,COLUMN(),FALSE)=0,"",VLOOKUP(VALUE($A56),Federados!$A$2:$W$601,COLUMN(),FALSE))</f>
        <v>#N/A</v>
      </c>
      <c r="W56" s="53" t="e">
        <f>IF(VLOOKUP(VALUE($A56),Federados!$A$2:$W$601,COLUMN(),FALSE)=0,"",VLOOKUP(VALUE($A56),Federados!$A$2:$W$601,COLUMN(),FALSE))</f>
        <v>#N/A</v>
      </c>
      <c r="X56" s="53">
        <f ca="1">IF(A56&lt;&gt;0,IF(ODD(ROW())=ROW(),Duplas!G33,INDIRECT(ADDRESS(ROW()-1,24,1,1,))),"")</f>
      </c>
      <c r="Y56" s="53">
        <f>IF($A56&lt;&gt;0,Duplas!H33,"")</f>
      </c>
      <c r="Z56" s="53">
        <f ca="1" t="shared" si="0"/>
      </c>
    </row>
    <row r="57" spans="1:26" ht="12.75">
      <c r="A57" s="54">
        <f>Duplas!B34</f>
        <v>0</v>
      </c>
      <c r="B57" s="53" t="e">
        <f>VLOOKUP(VALUE($A57),Federados!$A$2:$W$601,COLUMN(),FALSE)</f>
        <v>#N/A</v>
      </c>
      <c r="C57" s="53" t="e">
        <f>IF(VLOOKUP(VALUE($A57),Federados!$A$2:$W$601,COLUMN(),FALSE)=0,"",VLOOKUP(VALUE($A57),Federados!$A$2:$W$601,COLUMN(),FALSE))</f>
        <v>#N/A</v>
      </c>
      <c r="D57" s="53" t="e">
        <f>IF(VLOOKUP(VALUE($A57),Federados!$A$2:$W$601,COLUMN(),FALSE)=0,"",VLOOKUP(VALUE($A57),Federados!$A$2:$W$601,COLUMN(),FALSE))</f>
        <v>#N/A</v>
      </c>
      <c r="E57" s="53" t="e">
        <f>IF(VLOOKUP(VALUE($A57),Federados!$A$2:$W$601,COLUMN(),FALSE)=0,"",VLOOKUP(VALUE($A57),Federados!$A$2:$W$601,COLUMN(),FALSE))</f>
        <v>#N/A</v>
      </c>
      <c r="F57" s="53" t="e">
        <f>IF(VLOOKUP(VALUE($A57),Federados!$A$2:$W$601,COLUMN(),FALSE)=0,"",VLOOKUP(VALUE($A57),Federados!$A$2:$W$601,COLUMN(),FALSE))</f>
        <v>#N/A</v>
      </c>
      <c r="G57" s="53" t="e">
        <f>IF(VLOOKUP(VALUE($A57),Federados!$A$2:$W$601,COLUMN(),FALSE)=0,"",VLOOKUP(VALUE($A57),Federados!$A$2:$W$601,COLUMN(),FALSE))</f>
        <v>#N/A</v>
      </c>
      <c r="H57" s="53" t="e">
        <f>IF(VLOOKUP(VALUE($A57),Federados!$A$2:$W$601,COLUMN(),FALSE)=0,"",VLOOKUP(VALUE($A57),Federados!$A$2:$W$601,COLUMN(),FALSE))</f>
        <v>#N/A</v>
      </c>
      <c r="I57" s="53" t="e">
        <f>IF(VLOOKUP(VALUE($A57),Federados!$A$2:$W$601,COLUMN(),FALSE)=0,"",VLOOKUP(VALUE($A57),Federados!$A$2:$W$601,COLUMN(),FALSE))</f>
        <v>#N/A</v>
      </c>
      <c r="J57" s="53" t="e">
        <f>IF(VLOOKUP(VALUE($A57),Federados!$A$2:$W$601,COLUMN(),FALSE)=0,"",VLOOKUP(VALUE($A57),Federados!$A$2:$W$601,COLUMN(),FALSE))</f>
        <v>#N/A</v>
      </c>
      <c r="K57" s="53" t="e">
        <f>IF(VLOOKUP(VALUE($A57),Federados!$A$2:$W$601,COLUMN(),FALSE)=0,"",VLOOKUP(VALUE($A57),Federados!$A$2:$W$601,COLUMN(),FALSE))</f>
        <v>#N/A</v>
      </c>
      <c r="L57" s="53" t="e">
        <f>IF(VLOOKUP(VALUE($A57),Federados!$A$2:$W$601,COLUMN(),FALSE)=0,"",VLOOKUP(VALUE($A57),Federados!$A$2:$W$601,COLUMN(),FALSE))</f>
        <v>#N/A</v>
      </c>
      <c r="M57" s="53" t="e">
        <f>IF(VLOOKUP(VALUE($A57),Federados!$A$2:$W$601,COLUMN(),FALSE)=0,"",VLOOKUP(VALUE($A57),Federados!$A$2:$W$601,COLUMN(),FALSE))</f>
        <v>#N/A</v>
      </c>
      <c r="N57" s="53" t="e">
        <f>IF(VLOOKUP(VALUE($A57),Federados!$A$2:$W$601,COLUMN(),FALSE)=0,"",VLOOKUP(VALUE($A57),Federados!$A$2:$W$601,COLUMN(),FALSE))</f>
        <v>#N/A</v>
      </c>
      <c r="O57" s="53" t="e">
        <f>IF(VLOOKUP(VALUE($A57),Federados!$A$2:$W$601,COLUMN(),FALSE)=0,"",VLOOKUP(VALUE($A57),Federados!$A$2:$W$601,COLUMN(),FALSE))</f>
        <v>#N/A</v>
      </c>
      <c r="P57" s="53" t="e">
        <f>IF(VLOOKUP(VALUE($A57),Federados!$A$2:$W$601,COLUMN(),FALSE)=0,"",VLOOKUP(VALUE($A57),Federados!$A$2:$W$601,COLUMN(),FALSE))</f>
        <v>#N/A</v>
      </c>
      <c r="Q57" s="59" t="e">
        <f>IF(VLOOKUP(VALUE($A57),Federados!$A$2:$W$601,COLUMN(),FALSE)=0,"",VLOOKUP(VALUE($A57),Federados!$A$2:$W$601,COLUMN(),FALSE))</f>
        <v>#N/A</v>
      </c>
      <c r="R57" s="59" t="e">
        <f>IF(VLOOKUP(VALUE($A57),Federados!$A$2:$W$601,COLUMN(),FALSE)=0,"",VLOOKUP(VALUE($A57),Federados!$A$2:$W$601,COLUMN(),FALSE))</f>
        <v>#N/A</v>
      </c>
      <c r="S57" s="53" t="e">
        <f>IF(VLOOKUP(VALUE($A57),Federados!$A$2:$W$601,COLUMN(),FALSE)=0,"",VLOOKUP(VALUE($A57),Federados!$A$2:$W$601,COLUMN(),FALSE))</f>
        <v>#N/A</v>
      </c>
      <c r="T57" s="53" t="e">
        <f>IF(VLOOKUP(VALUE($A57),Federados!$A$2:$W$601,COLUMN(),FALSE)=0,"",VLOOKUP(VALUE($A57),Federados!$A$2:$W$601,COLUMN(),FALSE))</f>
        <v>#N/A</v>
      </c>
      <c r="U57" s="53" t="e">
        <f>IF(VLOOKUP(VALUE($A57),Federados!$A$2:$W$601,COLUMN(),FALSE)=0,"",VLOOKUP(VALUE($A57),Federados!$A$2:$W$601,COLUMN(),FALSE))</f>
        <v>#N/A</v>
      </c>
      <c r="V57" s="53" t="e">
        <f>IF(VLOOKUP(VALUE($A57),Federados!$A$2:$W$601,COLUMN(),FALSE)=0,"",VLOOKUP(VALUE($A57),Federados!$A$2:$W$601,COLUMN(),FALSE))</f>
        <v>#N/A</v>
      </c>
      <c r="W57" s="53" t="e">
        <f>IF(VLOOKUP(VALUE($A57),Federados!$A$2:$W$601,COLUMN(),FALSE)=0,"",VLOOKUP(VALUE($A57),Federados!$A$2:$W$601,COLUMN(),FALSE))</f>
        <v>#N/A</v>
      </c>
      <c r="X57" s="53">
        <f ca="1">IF(A57&lt;&gt;0,IF(ODD(ROW())=ROW(),Duplas!G34,INDIRECT(ADDRESS(ROW()-1,24,1,1,))),"")</f>
      </c>
      <c r="Y57" s="53">
        <f>IF($A57&lt;&gt;0,Duplas!H34,"")</f>
      </c>
      <c r="Z57" s="53">
        <f ca="1" t="shared" si="0"/>
      </c>
    </row>
    <row r="58" spans="1:26" ht="12.75">
      <c r="A58" s="54">
        <f>Duplas!B35</f>
        <v>0</v>
      </c>
      <c r="B58" s="53" t="e">
        <f>VLOOKUP(VALUE($A58),Federados!$A$2:$W$601,COLUMN(),FALSE)</f>
        <v>#N/A</v>
      </c>
      <c r="C58" s="53" t="e">
        <f>IF(VLOOKUP(VALUE($A58),Federados!$A$2:$W$601,COLUMN(),FALSE)=0,"",VLOOKUP(VALUE($A58),Federados!$A$2:$W$601,COLUMN(),FALSE))</f>
        <v>#N/A</v>
      </c>
      <c r="D58" s="53" t="e">
        <f>IF(VLOOKUP(VALUE($A58),Federados!$A$2:$W$601,COLUMN(),FALSE)=0,"",VLOOKUP(VALUE($A58),Federados!$A$2:$W$601,COLUMN(),FALSE))</f>
        <v>#N/A</v>
      </c>
      <c r="E58" s="53" t="e">
        <f>IF(VLOOKUP(VALUE($A58),Federados!$A$2:$W$601,COLUMN(),FALSE)=0,"",VLOOKUP(VALUE($A58),Federados!$A$2:$W$601,COLUMN(),FALSE))</f>
        <v>#N/A</v>
      </c>
      <c r="F58" s="53" t="e">
        <f>IF(VLOOKUP(VALUE($A58),Federados!$A$2:$W$601,COLUMN(),FALSE)=0,"",VLOOKUP(VALUE($A58),Federados!$A$2:$W$601,COLUMN(),FALSE))</f>
        <v>#N/A</v>
      </c>
      <c r="G58" s="53" t="e">
        <f>IF(VLOOKUP(VALUE($A58),Federados!$A$2:$W$601,COLUMN(),FALSE)=0,"",VLOOKUP(VALUE($A58),Federados!$A$2:$W$601,COLUMN(),FALSE))</f>
        <v>#N/A</v>
      </c>
      <c r="H58" s="53" t="e">
        <f>IF(VLOOKUP(VALUE($A58),Federados!$A$2:$W$601,COLUMN(),FALSE)=0,"",VLOOKUP(VALUE($A58),Federados!$A$2:$W$601,COLUMN(),FALSE))</f>
        <v>#N/A</v>
      </c>
      <c r="I58" s="53" t="e">
        <f>IF(VLOOKUP(VALUE($A58),Federados!$A$2:$W$601,COLUMN(),FALSE)=0,"",VLOOKUP(VALUE($A58),Federados!$A$2:$W$601,COLUMN(),FALSE))</f>
        <v>#N/A</v>
      </c>
      <c r="J58" s="53" t="e">
        <f>IF(VLOOKUP(VALUE($A58),Federados!$A$2:$W$601,COLUMN(),FALSE)=0,"",VLOOKUP(VALUE($A58),Federados!$A$2:$W$601,COLUMN(),FALSE))</f>
        <v>#N/A</v>
      </c>
      <c r="K58" s="53" t="e">
        <f>IF(VLOOKUP(VALUE($A58),Federados!$A$2:$W$601,COLUMN(),FALSE)=0,"",VLOOKUP(VALUE($A58),Federados!$A$2:$W$601,COLUMN(),FALSE))</f>
        <v>#N/A</v>
      </c>
      <c r="L58" s="53" t="e">
        <f>IF(VLOOKUP(VALUE($A58),Federados!$A$2:$W$601,COLUMN(),FALSE)=0,"",VLOOKUP(VALUE($A58),Federados!$A$2:$W$601,COLUMN(),FALSE))</f>
        <v>#N/A</v>
      </c>
      <c r="M58" s="53" t="e">
        <f>IF(VLOOKUP(VALUE($A58),Federados!$A$2:$W$601,COLUMN(),FALSE)=0,"",VLOOKUP(VALUE($A58),Federados!$A$2:$W$601,COLUMN(),FALSE))</f>
        <v>#N/A</v>
      </c>
      <c r="N58" s="53" t="e">
        <f>IF(VLOOKUP(VALUE($A58),Federados!$A$2:$W$601,COLUMN(),FALSE)=0,"",VLOOKUP(VALUE($A58),Federados!$A$2:$W$601,COLUMN(),FALSE))</f>
        <v>#N/A</v>
      </c>
      <c r="O58" s="53" t="e">
        <f>IF(VLOOKUP(VALUE($A58),Federados!$A$2:$W$601,COLUMN(),FALSE)=0,"",VLOOKUP(VALUE($A58),Federados!$A$2:$W$601,COLUMN(),FALSE))</f>
        <v>#N/A</v>
      </c>
      <c r="P58" s="53" t="e">
        <f>IF(VLOOKUP(VALUE($A58),Federados!$A$2:$W$601,COLUMN(),FALSE)=0,"",VLOOKUP(VALUE($A58),Federados!$A$2:$W$601,COLUMN(),FALSE))</f>
        <v>#N/A</v>
      </c>
      <c r="Q58" s="59" t="e">
        <f>IF(VLOOKUP(VALUE($A58),Federados!$A$2:$W$601,COLUMN(),FALSE)=0,"",VLOOKUP(VALUE($A58),Federados!$A$2:$W$601,COLUMN(),FALSE))</f>
        <v>#N/A</v>
      </c>
      <c r="R58" s="59" t="e">
        <f>IF(VLOOKUP(VALUE($A58),Federados!$A$2:$W$601,COLUMN(),FALSE)=0,"",VLOOKUP(VALUE($A58),Federados!$A$2:$W$601,COLUMN(),FALSE))</f>
        <v>#N/A</v>
      </c>
      <c r="S58" s="53" t="e">
        <f>IF(VLOOKUP(VALUE($A58),Federados!$A$2:$W$601,COLUMN(),FALSE)=0,"",VLOOKUP(VALUE($A58),Federados!$A$2:$W$601,COLUMN(),FALSE))</f>
        <v>#N/A</v>
      </c>
      <c r="T58" s="53" t="e">
        <f>IF(VLOOKUP(VALUE($A58),Federados!$A$2:$W$601,COLUMN(),FALSE)=0,"",VLOOKUP(VALUE($A58),Federados!$A$2:$W$601,COLUMN(),FALSE))</f>
        <v>#N/A</v>
      </c>
      <c r="U58" s="53" t="e">
        <f>IF(VLOOKUP(VALUE($A58),Federados!$A$2:$W$601,COLUMN(),FALSE)=0,"",VLOOKUP(VALUE($A58),Federados!$A$2:$W$601,COLUMN(),FALSE))</f>
        <v>#N/A</v>
      </c>
      <c r="V58" s="53" t="e">
        <f>IF(VLOOKUP(VALUE($A58),Federados!$A$2:$W$601,COLUMN(),FALSE)=0,"",VLOOKUP(VALUE($A58),Federados!$A$2:$W$601,COLUMN(),FALSE))</f>
        <v>#N/A</v>
      </c>
      <c r="W58" s="53" t="e">
        <f>IF(VLOOKUP(VALUE($A58),Federados!$A$2:$W$601,COLUMN(),FALSE)=0,"",VLOOKUP(VALUE($A58),Federados!$A$2:$W$601,COLUMN(),FALSE))</f>
        <v>#N/A</v>
      </c>
      <c r="X58" s="53">
        <f ca="1">IF(A58&lt;&gt;0,IF(ODD(ROW())=ROW(),Duplas!G35,INDIRECT(ADDRESS(ROW()-1,24,1,1,))),"")</f>
      </c>
      <c r="Y58" s="53">
        <f>IF($A58&lt;&gt;0,Duplas!H35,"")</f>
      </c>
      <c r="Z58" s="53">
        <f ca="1" t="shared" si="0"/>
      </c>
    </row>
    <row r="59" spans="1:26" ht="12.75">
      <c r="A59" s="54">
        <f>Duplas!B36</f>
        <v>0</v>
      </c>
      <c r="B59" s="53" t="e">
        <f>VLOOKUP(VALUE($A59),Federados!$A$2:$W$601,COLUMN(),FALSE)</f>
        <v>#N/A</v>
      </c>
      <c r="C59" s="53" t="e">
        <f>IF(VLOOKUP(VALUE($A59),Federados!$A$2:$W$601,COLUMN(),FALSE)=0,"",VLOOKUP(VALUE($A59),Federados!$A$2:$W$601,COLUMN(),FALSE))</f>
        <v>#N/A</v>
      </c>
      <c r="D59" s="53" t="e">
        <f>IF(VLOOKUP(VALUE($A59),Federados!$A$2:$W$601,COLUMN(),FALSE)=0,"",VLOOKUP(VALUE($A59),Federados!$A$2:$W$601,COLUMN(),FALSE))</f>
        <v>#N/A</v>
      </c>
      <c r="E59" s="53" t="e">
        <f>IF(VLOOKUP(VALUE($A59),Federados!$A$2:$W$601,COLUMN(),FALSE)=0,"",VLOOKUP(VALUE($A59),Federados!$A$2:$W$601,COLUMN(),FALSE))</f>
        <v>#N/A</v>
      </c>
      <c r="F59" s="53" t="e">
        <f>IF(VLOOKUP(VALUE($A59),Federados!$A$2:$W$601,COLUMN(),FALSE)=0,"",VLOOKUP(VALUE($A59),Federados!$A$2:$W$601,COLUMN(),FALSE))</f>
        <v>#N/A</v>
      </c>
      <c r="G59" s="53" t="e">
        <f>IF(VLOOKUP(VALUE($A59),Federados!$A$2:$W$601,COLUMN(),FALSE)=0,"",VLOOKUP(VALUE($A59),Federados!$A$2:$W$601,COLUMN(),FALSE))</f>
        <v>#N/A</v>
      </c>
      <c r="H59" s="53" t="e">
        <f>IF(VLOOKUP(VALUE($A59),Federados!$A$2:$W$601,COLUMN(),FALSE)=0,"",VLOOKUP(VALUE($A59),Federados!$A$2:$W$601,COLUMN(),FALSE))</f>
        <v>#N/A</v>
      </c>
      <c r="I59" s="53" t="e">
        <f>IF(VLOOKUP(VALUE($A59),Federados!$A$2:$W$601,COLUMN(),FALSE)=0,"",VLOOKUP(VALUE($A59),Federados!$A$2:$W$601,COLUMN(),FALSE))</f>
        <v>#N/A</v>
      </c>
      <c r="J59" s="53" t="e">
        <f>IF(VLOOKUP(VALUE($A59),Federados!$A$2:$W$601,COLUMN(),FALSE)=0,"",VLOOKUP(VALUE($A59),Federados!$A$2:$W$601,COLUMN(),FALSE))</f>
        <v>#N/A</v>
      </c>
      <c r="K59" s="53" t="e">
        <f>IF(VLOOKUP(VALUE($A59),Federados!$A$2:$W$601,COLUMN(),FALSE)=0,"",VLOOKUP(VALUE($A59),Federados!$A$2:$W$601,COLUMN(),FALSE))</f>
        <v>#N/A</v>
      </c>
      <c r="L59" s="53" t="e">
        <f>IF(VLOOKUP(VALUE($A59),Federados!$A$2:$W$601,COLUMN(),FALSE)=0,"",VLOOKUP(VALUE($A59),Federados!$A$2:$W$601,COLUMN(),FALSE))</f>
        <v>#N/A</v>
      </c>
      <c r="M59" s="53" t="e">
        <f>IF(VLOOKUP(VALUE($A59),Federados!$A$2:$W$601,COLUMN(),FALSE)=0,"",VLOOKUP(VALUE($A59),Federados!$A$2:$W$601,COLUMN(),FALSE))</f>
        <v>#N/A</v>
      </c>
      <c r="N59" s="53" t="e">
        <f>IF(VLOOKUP(VALUE($A59),Federados!$A$2:$W$601,COLUMN(),FALSE)=0,"",VLOOKUP(VALUE($A59),Federados!$A$2:$W$601,COLUMN(),FALSE))</f>
        <v>#N/A</v>
      </c>
      <c r="O59" s="53" t="e">
        <f>IF(VLOOKUP(VALUE($A59),Federados!$A$2:$W$601,COLUMN(),FALSE)=0,"",VLOOKUP(VALUE($A59),Federados!$A$2:$W$601,COLUMN(),FALSE))</f>
        <v>#N/A</v>
      </c>
      <c r="P59" s="53" t="e">
        <f>IF(VLOOKUP(VALUE($A59),Federados!$A$2:$W$601,COLUMN(),FALSE)=0,"",VLOOKUP(VALUE($A59),Federados!$A$2:$W$601,COLUMN(),FALSE))</f>
        <v>#N/A</v>
      </c>
      <c r="Q59" s="59" t="e">
        <f>IF(VLOOKUP(VALUE($A59),Federados!$A$2:$W$601,COLUMN(),FALSE)=0,"",VLOOKUP(VALUE($A59),Federados!$A$2:$W$601,COLUMN(),FALSE))</f>
        <v>#N/A</v>
      </c>
      <c r="R59" s="59" t="e">
        <f>IF(VLOOKUP(VALUE($A59),Federados!$A$2:$W$601,COLUMN(),FALSE)=0,"",VLOOKUP(VALUE($A59),Federados!$A$2:$W$601,COLUMN(),FALSE))</f>
        <v>#N/A</v>
      </c>
      <c r="S59" s="53" t="e">
        <f>IF(VLOOKUP(VALUE($A59),Federados!$A$2:$W$601,COLUMN(),FALSE)=0,"",VLOOKUP(VALUE($A59),Federados!$A$2:$W$601,COLUMN(),FALSE))</f>
        <v>#N/A</v>
      </c>
      <c r="T59" s="53" t="e">
        <f>IF(VLOOKUP(VALUE($A59),Federados!$A$2:$W$601,COLUMN(),FALSE)=0,"",VLOOKUP(VALUE($A59),Federados!$A$2:$W$601,COLUMN(),FALSE))</f>
        <v>#N/A</v>
      </c>
      <c r="U59" s="53" t="e">
        <f>IF(VLOOKUP(VALUE($A59),Federados!$A$2:$W$601,COLUMN(),FALSE)=0,"",VLOOKUP(VALUE($A59),Federados!$A$2:$W$601,COLUMN(),FALSE))</f>
        <v>#N/A</v>
      </c>
      <c r="V59" s="53" t="e">
        <f>IF(VLOOKUP(VALUE($A59),Federados!$A$2:$W$601,COLUMN(),FALSE)=0,"",VLOOKUP(VALUE($A59),Federados!$A$2:$W$601,COLUMN(),FALSE))</f>
        <v>#N/A</v>
      </c>
      <c r="W59" s="53" t="e">
        <f>IF(VLOOKUP(VALUE($A59),Federados!$A$2:$W$601,COLUMN(),FALSE)=0,"",VLOOKUP(VALUE($A59),Federados!$A$2:$W$601,COLUMN(),FALSE))</f>
        <v>#N/A</v>
      </c>
      <c r="X59" s="53">
        <f ca="1">IF(A59&lt;&gt;0,IF(ODD(ROW())=ROW(),Duplas!G36,INDIRECT(ADDRESS(ROW()-1,24,1,1,))),"")</f>
      </c>
      <c r="Y59" s="53">
        <f>IF($A59&lt;&gt;0,Duplas!H36,"")</f>
      </c>
      <c r="Z59" s="53">
        <f ca="1" t="shared" si="0"/>
      </c>
    </row>
    <row r="60" spans="1:26" ht="12.75">
      <c r="A60" s="54">
        <f>Duplas!B37</f>
        <v>0</v>
      </c>
      <c r="B60" s="53" t="e">
        <f>VLOOKUP(VALUE($A60),Federados!$A$2:$W$601,COLUMN(),FALSE)</f>
        <v>#N/A</v>
      </c>
      <c r="C60" s="53" t="e">
        <f>IF(VLOOKUP(VALUE($A60),Federados!$A$2:$W$601,COLUMN(),FALSE)=0,"",VLOOKUP(VALUE($A60),Federados!$A$2:$W$601,COLUMN(),FALSE))</f>
        <v>#N/A</v>
      </c>
      <c r="D60" s="53" t="e">
        <f>IF(VLOOKUP(VALUE($A60),Federados!$A$2:$W$601,COLUMN(),FALSE)=0,"",VLOOKUP(VALUE($A60),Federados!$A$2:$W$601,COLUMN(),FALSE))</f>
        <v>#N/A</v>
      </c>
      <c r="E60" s="53" t="e">
        <f>IF(VLOOKUP(VALUE($A60),Federados!$A$2:$W$601,COLUMN(),FALSE)=0,"",VLOOKUP(VALUE($A60),Federados!$A$2:$W$601,COLUMN(),FALSE))</f>
        <v>#N/A</v>
      </c>
      <c r="F60" s="53" t="e">
        <f>IF(VLOOKUP(VALUE($A60),Federados!$A$2:$W$601,COLUMN(),FALSE)=0,"",VLOOKUP(VALUE($A60),Federados!$A$2:$W$601,COLUMN(),FALSE))</f>
        <v>#N/A</v>
      </c>
      <c r="G60" s="53" t="e">
        <f>IF(VLOOKUP(VALUE($A60),Federados!$A$2:$W$601,COLUMN(),FALSE)=0,"",VLOOKUP(VALUE($A60),Federados!$A$2:$W$601,COLUMN(),FALSE))</f>
        <v>#N/A</v>
      </c>
      <c r="H60" s="53" t="e">
        <f>IF(VLOOKUP(VALUE($A60),Federados!$A$2:$W$601,COLUMN(),FALSE)=0,"",VLOOKUP(VALUE($A60),Federados!$A$2:$W$601,COLUMN(),FALSE))</f>
        <v>#N/A</v>
      </c>
      <c r="I60" s="53" t="e">
        <f>IF(VLOOKUP(VALUE($A60),Federados!$A$2:$W$601,COLUMN(),FALSE)=0,"",VLOOKUP(VALUE($A60),Federados!$A$2:$W$601,COLUMN(),FALSE))</f>
        <v>#N/A</v>
      </c>
      <c r="J60" s="53" t="e">
        <f>IF(VLOOKUP(VALUE($A60),Federados!$A$2:$W$601,COLUMN(),FALSE)=0,"",VLOOKUP(VALUE($A60),Federados!$A$2:$W$601,COLUMN(),FALSE))</f>
        <v>#N/A</v>
      </c>
      <c r="K60" s="53" t="e">
        <f>IF(VLOOKUP(VALUE($A60),Federados!$A$2:$W$601,COLUMN(),FALSE)=0,"",VLOOKUP(VALUE($A60),Federados!$A$2:$W$601,COLUMN(),FALSE))</f>
        <v>#N/A</v>
      </c>
      <c r="L60" s="53" t="e">
        <f>IF(VLOOKUP(VALUE($A60),Federados!$A$2:$W$601,COLUMN(),FALSE)=0,"",VLOOKUP(VALUE($A60),Federados!$A$2:$W$601,COLUMN(),FALSE))</f>
        <v>#N/A</v>
      </c>
      <c r="M60" s="53" t="e">
        <f>IF(VLOOKUP(VALUE($A60),Federados!$A$2:$W$601,COLUMN(),FALSE)=0,"",VLOOKUP(VALUE($A60),Federados!$A$2:$W$601,COLUMN(),FALSE))</f>
        <v>#N/A</v>
      </c>
      <c r="N60" s="53" t="e">
        <f>IF(VLOOKUP(VALUE($A60),Federados!$A$2:$W$601,COLUMN(),FALSE)=0,"",VLOOKUP(VALUE($A60),Federados!$A$2:$W$601,COLUMN(),FALSE))</f>
        <v>#N/A</v>
      </c>
      <c r="O60" s="53" t="e">
        <f>IF(VLOOKUP(VALUE($A60),Federados!$A$2:$W$601,COLUMN(),FALSE)=0,"",VLOOKUP(VALUE($A60),Federados!$A$2:$W$601,COLUMN(),FALSE))</f>
        <v>#N/A</v>
      </c>
      <c r="P60" s="53" t="e">
        <f>IF(VLOOKUP(VALUE($A60),Federados!$A$2:$W$601,COLUMN(),FALSE)=0,"",VLOOKUP(VALUE($A60),Federados!$A$2:$W$601,COLUMN(),FALSE))</f>
        <v>#N/A</v>
      </c>
      <c r="Q60" s="59" t="e">
        <f>IF(VLOOKUP(VALUE($A60),Federados!$A$2:$W$601,COLUMN(),FALSE)=0,"",VLOOKUP(VALUE($A60),Federados!$A$2:$W$601,COLUMN(),FALSE))</f>
        <v>#N/A</v>
      </c>
      <c r="R60" s="59" t="e">
        <f>IF(VLOOKUP(VALUE($A60),Federados!$A$2:$W$601,COLUMN(),FALSE)=0,"",VLOOKUP(VALUE($A60),Federados!$A$2:$W$601,COLUMN(),FALSE))</f>
        <v>#N/A</v>
      </c>
      <c r="S60" s="53" t="e">
        <f>IF(VLOOKUP(VALUE($A60),Federados!$A$2:$W$601,COLUMN(),FALSE)=0,"",VLOOKUP(VALUE($A60),Federados!$A$2:$W$601,COLUMN(),FALSE))</f>
        <v>#N/A</v>
      </c>
      <c r="T60" s="53" t="e">
        <f>IF(VLOOKUP(VALUE($A60),Federados!$A$2:$W$601,COLUMN(),FALSE)=0,"",VLOOKUP(VALUE($A60),Federados!$A$2:$W$601,COLUMN(),FALSE))</f>
        <v>#N/A</v>
      </c>
      <c r="U60" s="53" t="e">
        <f>IF(VLOOKUP(VALUE($A60),Federados!$A$2:$W$601,COLUMN(),FALSE)=0,"",VLOOKUP(VALUE($A60),Federados!$A$2:$W$601,COLUMN(),FALSE))</f>
        <v>#N/A</v>
      </c>
      <c r="V60" s="53" t="e">
        <f>IF(VLOOKUP(VALUE($A60),Federados!$A$2:$W$601,COLUMN(),FALSE)=0,"",VLOOKUP(VALUE($A60),Federados!$A$2:$W$601,COLUMN(),FALSE))</f>
        <v>#N/A</v>
      </c>
      <c r="W60" s="53" t="e">
        <f>IF(VLOOKUP(VALUE($A60),Federados!$A$2:$W$601,COLUMN(),FALSE)=0,"",VLOOKUP(VALUE($A60),Federados!$A$2:$W$601,COLUMN(),FALSE))</f>
        <v>#N/A</v>
      </c>
      <c r="X60" s="53">
        <f ca="1">IF(A60&lt;&gt;0,IF(ODD(ROW())=ROW(),Duplas!G37,INDIRECT(ADDRESS(ROW()-1,24,1,1,))),"")</f>
      </c>
      <c r="Y60" s="53">
        <f>IF($A60&lt;&gt;0,Duplas!H37,"")</f>
      </c>
      <c r="Z60" s="53">
        <f ca="1" t="shared" si="0"/>
      </c>
    </row>
    <row r="61" spans="1:26" ht="12.75">
      <c r="A61" s="54">
        <f>Duplas!B38</f>
        <v>0</v>
      </c>
      <c r="B61" s="53" t="e">
        <f>VLOOKUP(VALUE($A61),Federados!$A$2:$W$601,COLUMN(),FALSE)</f>
        <v>#N/A</v>
      </c>
      <c r="C61" s="53" t="e">
        <f>IF(VLOOKUP(VALUE($A61),Federados!$A$2:$W$601,COLUMN(),FALSE)=0,"",VLOOKUP(VALUE($A61),Federados!$A$2:$W$601,COLUMN(),FALSE))</f>
        <v>#N/A</v>
      </c>
      <c r="D61" s="53" t="e">
        <f>IF(VLOOKUP(VALUE($A61),Federados!$A$2:$W$601,COLUMN(),FALSE)=0,"",VLOOKUP(VALUE($A61),Federados!$A$2:$W$601,COLUMN(),FALSE))</f>
        <v>#N/A</v>
      </c>
      <c r="E61" s="53" t="e">
        <f>IF(VLOOKUP(VALUE($A61),Federados!$A$2:$W$601,COLUMN(),FALSE)=0,"",VLOOKUP(VALUE($A61),Federados!$A$2:$W$601,COLUMN(),FALSE))</f>
        <v>#N/A</v>
      </c>
      <c r="F61" s="53" t="e">
        <f>IF(VLOOKUP(VALUE($A61),Federados!$A$2:$W$601,COLUMN(),FALSE)=0,"",VLOOKUP(VALUE($A61),Federados!$A$2:$W$601,COLUMN(),FALSE))</f>
        <v>#N/A</v>
      </c>
      <c r="G61" s="53" t="e">
        <f>IF(VLOOKUP(VALUE($A61),Federados!$A$2:$W$601,COLUMN(),FALSE)=0,"",VLOOKUP(VALUE($A61),Federados!$A$2:$W$601,COLUMN(),FALSE))</f>
        <v>#N/A</v>
      </c>
      <c r="H61" s="53" t="e">
        <f>IF(VLOOKUP(VALUE($A61),Federados!$A$2:$W$601,COLUMN(),FALSE)=0,"",VLOOKUP(VALUE($A61),Federados!$A$2:$W$601,COLUMN(),FALSE))</f>
        <v>#N/A</v>
      </c>
      <c r="I61" s="53" t="e">
        <f>IF(VLOOKUP(VALUE($A61),Federados!$A$2:$W$601,COLUMN(),FALSE)=0,"",VLOOKUP(VALUE($A61),Federados!$A$2:$W$601,COLUMN(),FALSE))</f>
        <v>#N/A</v>
      </c>
      <c r="J61" s="53" t="e">
        <f>IF(VLOOKUP(VALUE($A61),Federados!$A$2:$W$601,COLUMN(),FALSE)=0,"",VLOOKUP(VALUE($A61),Federados!$A$2:$W$601,COLUMN(),FALSE))</f>
        <v>#N/A</v>
      </c>
      <c r="K61" s="53" t="e">
        <f>IF(VLOOKUP(VALUE($A61),Federados!$A$2:$W$601,COLUMN(),FALSE)=0,"",VLOOKUP(VALUE($A61),Federados!$A$2:$W$601,COLUMN(),FALSE))</f>
        <v>#N/A</v>
      </c>
      <c r="L61" s="53" t="e">
        <f>IF(VLOOKUP(VALUE($A61),Federados!$A$2:$W$601,COLUMN(),FALSE)=0,"",VLOOKUP(VALUE($A61),Federados!$A$2:$W$601,COLUMN(),FALSE))</f>
        <v>#N/A</v>
      </c>
      <c r="M61" s="53" t="e">
        <f>IF(VLOOKUP(VALUE($A61),Federados!$A$2:$W$601,COLUMN(),FALSE)=0,"",VLOOKUP(VALUE($A61),Federados!$A$2:$W$601,COLUMN(),FALSE))</f>
        <v>#N/A</v>
      </c>
      <c r="N61" s="53" t="e">
        <f>IF(VLOOKUP(VALUE($A61),Federados!$A$2:$W$601,COLUMN(),FALSE)=0,"",VLOOKUP(VALUE($A61),Federados!$A$2:$W$601,COLUMN(),FALSE))</f>
        <v>#N/A</v>
      </c>
      <c r="O61" s="53" t="e">
        <f>IF(VLOOKUP(VALUE($A61),Federados!$A$2:$W$601,COLUMN(),FALSE)=0,"",VLOOKUP(VALUE($A61),Federados!$A$2:$W$601,COLUMN(),FALSE))</f>
        <v>#N/A</v>
      </c>
      <c r="P61" s="53" t="e">
        <f>IF(VLOOKUP(VALUE($A61),Federados!$A$2:$W$601,COLUMN(),FALSE)=0,"",VLOOKUP(VALUE($A61),Federados!$A$2:$W$601,COLUMN(),FALSE))</f>
        <v>#N/A</v>
      </c>
      <c r="Q61" s="59" t="e">
        <f>IF(VLOOKUP(VALUE($A61),Federados!$A$2:$W$601,COLUMN(),FALSE)=0,"",VLOOKUP(VALUE($A61),Federados!$A$2:$W$601,COLUMN(),FALSE))</f>
        <v>#N/A</v>
      </c>
      <c r="R61" s="59" t="e">
        <f>IF(VLOOKUP(VALUE($A61),Federados!$A$2:$W$601,COLUMN(),FALSE)=0,"",VLOOKUP(VALUE($A61),Federados!$A$2:$W$601,COLUMN(),FALSE))</f>
        <v>#N/A</v>
      </c>
      <c r="S61" s="53" t="e">
        <f>IF(VLOOKUP(VALUE($A61),Federados!$A$2:$W$601,COLUMN(),FALSE)=0,"",VLOOKUP(VALUE($A61),Federados!$A$2:$W$601,COLUMN(),FALSE))</f>
        <v>#N/A</v>
      </c>
      <c r="T61" s="53" t="e">
        <f>IF(VLOOKUP(VALUE($A61),Federados!$A$2:$W$601,COLUMN(),FALSE)=0,"",VLOOKUP(VALUE($A61),Federados!$A$2:$W$601,COLUMN(),FALSE))</f>
        <v>#N/A</v>
      </c>
      <c r="U61" s="53" t="e">
        <f>IF(VLOOKUP(VALUE($A61),Federados!$A$2:$W$601,COLUMN(),FALSE)=0,"",VLOOKUP(VALUE($A61),Federados!$A$2:$W$601,COLUMN(),FALSE))</f>
        <v>#N/A</v>
      </c>
      <c r="V61" s="53" t="e">
        <f>IF(VLOOKUP(VALUE($A61),Federados!$A$2:$W$601,COLUMN(),FALSE)=0,"",VLOOKUP(VALUE($A61),Federados!$A$2:$W$601,COLUMN(),FALSE))</f>
        <v>#N/A</v>
      </c>
      <c r="W61" s="53" t="e">
        <f>IF(VLOOKUP(VALUE($A61),Federados!$A$2:$W$601,COLUMN(),FALSE)=0,"",VLOOKUP(VALUE($A61),Federados!$A$2:$W$601,COLUMN(),FALSE))</f>
        <v>#N/A</v>
      </c>
      <c r="X61" s="53">
        <f ca="1">IF(A61&lt;&gt;0,IF(ODD(ROW())=ROW(),Duplas!G38,INDIRECT(ADDRESS(ROW()-1,24,1,1,))),"")</f>
      </c>
      <c r="Y61" s="53">
        <f>IF($A61&lt;&gt;0,Duplas!H38,"")</f>
      </c>
      <c r="Z61" s="53">
        <f ca="1" t="shared" si="0"/>
      </c>
    </row>
    <row r="62" spans="1:26" ht="12.75">
      <c r="A62" s="54">
        <f>Duplas!B39</f>
        <v>0</v>
      </c>
      <c r="B62" s="53" t="e">
        <f>VLOOKUP(VALUE($A62),Federados!$A$2:$W$601,COLUMN(),FALSE)</f>
        <v>#N/A</v>
      </c>
      <c r="C62" s="53" t="e">
        <f>IF(VLOOKUP(VALUE($A62),Federados!$A$2:$W$601,COLUMN(),FALSE)=0,"",VLOOKUP(VALUE($A62),Federados!$A$2:$W$601,COLUMN(),FALSE))</f>
        <v>#N/A</v>
      </c>
      <c r="D62" s="53" t="e">
        <f>IF(VLOOKUP(VALUE($A62),Federados!$A$2:$W$601,COLUMN(),FALSE)=0,"",VLOOKUP(VALUE($A62),Federados!$A$2:$W$601,COLUMN(),FALSE))</f>
        <v>#N/A</v>
      </c>
      <c r="E62" s="53" t="e">
        <f>IF(VLOOKUP(VALUE($A62),Federados!$A$2:$W$601,COLUMN(),FALSE)=0,"",VLOOKUP(VALUE($A62),Federados!$A$2:$W$601,COLUMN(),FALSE))</f>
        <v>#N/A</v>
      </c>
      <c r="F62" s="53" t="e">
        <f>IF(VLOOKUP(VALUE($A62),Federados!$A$2:$W$601,COLUMN(),FALSE)=0,"",VLOOKUP(VALUE($A62),Federados!$A$2:$W$601,COLUMN(),FALSE))</f>
        <v>#N/A</v>
      </c>
      <c r="G62" s="53" t="e">
        <f>IF(VLOOKUP(VALUE($A62),Federados!$A$2:$W$601,COLUMN(),FALSE)=0,"",VLOOKUP(VALUE($A62),Federados!$A$2:$W$601,COLUMN(),FALSE))</f>
        <v>#N/A</v>
      </c>
      <c r="H62" s="53" t="e">
        <f>IF(VLOOKUP(VALUE($A62),Federados!$A$2:$W$601,COLUMN(),FALSE)=0,"",VLOOKUP(VALUE($A62),Federados!$A$2:$W$601,COLUMN(),FALSE))</f>
        <v>#N/A</v>
      </c>
      <c r="I62" s="53" t="e">
        <f>IF(VLOOKUP(VALUE($A62),Federados!$A$2:$W$601,COLUMN(),FALSE)=0,"",VLOOKUP(VALUE($A62),Federados!$A$2:$W$601,COLUMN(),FALSE))</f>
        <v>#N/A</v>
      </c>
      <c r="J62" s="53" t="e">
        <f>IF(VLOOKUP(VALUE($A62),Federados!$A$2:$W$601,COLUMN(),FALSE)=0,"",VLOOKUP(VALUE($A62),Federados!$A$2:$W$601,COLUMN(),FALSE))</f>
        <v>#N/A</v>
      </c>
      <c r="K62" s="53" t="e">
        <f>IF(VLOOKUP(VALUE($A62),Federados!$A$2:$W$601,COLUMN(),FALSE)=0,"",VLOOKUP(VALUE($A62),Federados!$A$2:$W$601,COLUMN(),FALSE))</f>
        <v>#N/A</v>
      </c>
      <c r="L62" s="53" t="e">
        <f>IF(VLOOKUP(VALUE($A62),Federados!$A$2:$W$601,COLUMN(),FALSE)=0,"",VLOOKUP(VALUE($A62),Federados!$A$2:$W$601,COLUMN(),FALSE))</f>
        <v>#N/A</v>
      </c>
      <c r="M62" s="53" t="e">
        <f>IF(VLOOKUP(VALUE($A62),Federados!$A$2:$W$601,COLUMN(),FALSE)=0,"",VLOOKUP(VALUE($A62),Federados!$A$2:$W$601,COLUMN(),FALSE))</f>
        <v>#N/A</v>
      </c>
      <c r="N62" s="53" t="e">
        <f>IF(VLOOKUP(VALUE($A62),Federados!$A$2:$W$601,COLUMN(),FALSE)=0,"",VLOOKUP(VALUE($A62),Federados!$A$2:$W$601,COLUMN(),FALSE))</f>
        <v>#N/A</v>
      </c>
      <c r="O62" s="53" t="e">
        <f>IF(VLOOKUP(VALUE($A62),Federados!$A$2:$W$601,COLUMN(),FALSE)=0,"",VLOOKUP(VALUE($A62),Federados!$A$2:$W$601,COLUMN(),FALSE))</f>
        <v>#N/A</v>
      </c>
      <c r="P62" s="53" t="e">
        <f>IF(VLOOKUP(VALUE($A62),Federados!$A$2:$W$601,COLUMN(),FALSE)=0,"",VLOOKUP(VALUE($A62),Federados!$A$2:$W$601,COLUMN(),FALSE))</f>
        <v>#N/A</v>
      </c>
      <c r="Q62" s="59" t="e">
        <f>IF(VLOOKUP(VALUE($A62),Federados!$A$2:$W$601,COLUMN(),FALSE)=0,"",VLOOKUP(VALUE($A62),Federados!$A$2:$W$601,COLUMN(),FALSE))</f>
        <v>#N/A</v>
      </c>
      <c r="R62" s="59" t="e">
        <f>IF(VLOOKUP(VALUE($A62),Federados!$A$2:$W$601,COLUMN(),FALSE)=0,"",VLOOKUP(VALUE($A62),Federados!$A$2:$W$601,COLUMN(),FALSE))</f>
        <v>#N/A</v>
      </c>
      <c r="S62" s="53" t="e">
        <f>IF(VLOOKUP(VALUE($A62),Federados!$A$2:$W$601,COLUMN(),FALSE)=0,"",VLOOKUP(VALUE($A62),Federados!$A$2:$W$601,COLUMN(),FALSE))</f>
        <v>#N/A</v>
      </c>
      <c r="T62" s="53" t="e">
        <f>IF(VLOOKUP(VALUE($A62),Federados!$A$2:$W$601,COLUMN(),FALSE)=0,"",VLOOKUP(VALUE($A62),Federados!$A$2:$W$601,COLUMN(),FALSE))</f>
        <v>#N/A</v>
      </c>
      <c r="U62" s="53" t="e">
        <f>IF(VLOOKUP(VALUE($A62),Federados!$A$2:$W$601,COLUMN(),FALSE)=0,"",VLOOKUP(VALUE($A62),Federados!$A$2:$W$601,COLUMN(),FALSE))</f>
        <v>#N/A</v>
      </c>
      <c r="V62" s="53" t="e">
        <f>IF(VLOOKUP(VALUE($A62),Federados!$A$2:$W$601,COLUMN(),FALSE)=0,"",VLOOKUP(VALUE($A62),Federados!$A$2:$W$601,COLUMN(),FALSE))</f>
        <v>#N/A</v>
      </c>
      <c r="W62" s="53" t="e">
        <f>IF(VLOOKUP(VALUE($A62),Federados!$A$2:$W$601,COLUMN(),FALSE)=0,"",VLOOKUP(VALUE($A62),Federados!$A$2:$W$601,COLUMN(),FALSE))</f>
        <v>#N/A</v>
      </c>
      <c r="X62" s="53">
        <f ca="1">IF(A62&lt;&gt;0,IF(ODD(ROW())=ROW(),Duplas!G39,INDIRECT(ADDRESS(ROW()-1,24,1,1,))),"")</f>
      </c>
      <c r="Y62" s="53">
        <f>IF($A62&lt;&gt;0,Duplas!H39,"")</f>
      </c>
      <c r="Z62" s="53">
        <f ca="1" t="shared" si="0"/>
      </c>
    </row>
  </sheetData>
  <sheetProtection password="DFE9" sheet="1"/>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Santos</dc:creator>
  <cp:keywords/>
  <dc:description/>
  <cp:lastModifiedBy>Greyce Bodanese</cp:lastModifiedBy>
  <cp:lastPrinted>2015-10-08T21:11:41Z</cp:lastPrinted>
  <dcterms:created xsi:type="dcterms:W3CDTF">2007-11-06T17:07:50Z</dcterms:created>
  <dcterms:modified xsi:type="dcterms:W3CDTF">2016-08-03T17:30:13Z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